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846" activeTab="1"/>
  </bookViews>
  <sheets>
    <sheet name="15" sheetId="1" r:id="rId1"/>
    <sheet name="16～17" sheetId="2" r:id="rId2"/>
  </sheets>
  <definedNames>
    <definedName name="_xlnm.Print_Area" localSheetId="0">'15'!$A$1:$G$48</definedName>
  </definedNames>
  <calcPr fullCalcOnLoad="1" refMode="R1C1"/>
</workbook>
</file>

<file path=xl/sharedStrings.xml><?xml version="1.0" encoding="utf-8"?>
<sst xmlns="http://schemas.openxmlformats.org/spreadsheetml/2006/main" count="269" uniqueCount="83">
  <si>
    <t>千円</t>
  </si>
  <si>
    <t>％</t>
  </si>
  <si>
    <t>県税</t>
  </si>
  <si>
    <t>地方消費税清算金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</si>
  <si>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</si>
  <si>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</si>
  <si>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</si>
  <si>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</si>
  <si>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</si>
  <si>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</si>
  <si>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</si>
  <si>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</si>
  <si>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</si>
  <si>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</si>
  <si>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県債</t>
  </si>
  <si>
    <t>合計</t>
  </si>
  <si>
    <t>議会費</t>
  </si>
  <si>
    <t>総務費</t>
  </si>
  <si>
    <t>農林水産業費</t>
  </si>
  <si>
    <t>警察費</t>
  </si>
  <si>
    <t>教育費</t>
  </si>
  <si>
    <t>災害復旧費</t>
  </si>
  <si>
    <t>公債費</t>
  </si>
  <si>
    <t>諸支出金</t>
  </si>
  <si>
    <t>予備費</t>
  </si>
  <si>
    <t>地方特例交付金</t>
  </si>
  <si>
    <t>決算額</t>
  </si>
  <si>
    <t>構成比</t>
  </si>
  <si>
    <t>対前年比</t>
  </si>
  <si>
    <t>指数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</si>
  <si>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</si>
  <si>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</si>
  <si>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</si>
  <si>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</si>
  <si>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</si>
  <si>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</si>
  <si>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科       目</t>
  </si>
  <si>
    <t>科      目</t>
  </si>
  <si>
    <t>収 入 済 額</t>
  </si>
  <si>
    <t>支 出 済 額</t>
  </si>
  <si>
    <t>　　　　　　　　　　　</t>
  </si>
  <si>
    <t>平成２０年度</t>
  </si>
  <si>
    <t>－</t>
  </si>
  <si>
    <t>対前年比</t>
  </si>
  <si>
    <t>千円</t>
  </si>
  <si>
    <t>％</t>
  </si>
  <si>
    <t>平成２０年度</t>
  </si>
  <si>
    <t>科     目</t>
  </si>
  <si>
    <t>（１）歳入</t>
  </si>
  <si>
    <t>（２）歳出</t>
  </si>
  <si>
    <t>くらし創造費</t>
  </si>
  <si>
    <t>地域振興費</t>
  </si>
  <si>
    <t>寄附金</t>
  </si>
  <si>
    <t>－</t>
  </si>
  <si>
    <t>地域振興費</t>
  </si>
  <si>
    <t>寄附金</t>
  </si>
  <si>
    <t>予 算 現 額
（Ａ）</t>
  </si>
  <si>
    <t>決　　　　算　　　　額　（Ｂ）</t>
  </si>
  <si>
    <t>予算額に対する
増　　減　　額
（Ａ－Ｂ）</t>
  </si>
  <si>
    <t>予算額に対する割合</t>
  </si>
  <si>
    <r>
      <t xml:space="preserve">不　　用　　額
</t>
    </r>
    <r>
      <rPr>
        <sz val="8"/>
        <rFont val="ＭＳ 明朝"/>
        <family val="1"/>
      </rPr>
      <t>(Ａ－Ｂ－翌年度繰越額）</t>
    </r>
  </si>
  <si>
    <t>平成２１年度</t>
  </si>
  <si>
    <t>平成２１年度</t>
  </si>
  <si>
    <t>健康福祉費</t>
  </si>
  <si>
    <t>医療政策費</t>
  </si>
  <si>
    <t>雇用政策費</t>
  </si>
  <si>
    <t>産業振興費</t>
  </si>
  <si>
    <t>平成２２年度</t>
  </si>
  <si>
    <t>平成２２年度</t>
  </si>
  <si>
    <t>※翌年度繰越額の有無で不要額の関数が異なる。</t>
  </si>
  <si>
    <r>
      <t xml:space="preserve">翌年度繰越額
</t>
    </r>
    <r>
      <rPr>
        <sz val="10"/>
        <rFont val="ＭＳ 明朝"/>
        <family val="1"/>
      </rPr>
      <t>（繰越明許費）
（事故繰越含）</t>
    </r>
  </si>
  <si>
    <t xml:space="preserve">２．年 度 別 一 般 会 計 </t>
  </si>
  <si>
    <t>歳 入 歳 出 決 算 額</t>
  </si>
  <si>
    <t>雇用政策費</t>
  </si>
  <si>
    <t>産業振興費</t>
  </si>
  <si>
    <t>平成２３年度</t>
  </si>
  <si>
    <t>平成２３年度</t>
  </si>
  <si>
    <t>１．平成２４年度一般会計予算額及び決算額</t>
  </si>
  <si>
    <t>平成２４年度</t>
  </si>
  <si>
    <t>平成25年度
当初予算額</t>
  </si>
  <si>
    <t>平成２４年度</t>
  </si>
  <si>
    <t>県土マネジメント費</t>
  </si>
  <si>
    <t>県土マネジメント費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</si>
</sst>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.0%"/>
    <numFmt numFmtId="180" formatCode="0.00_);[Red]\(0.00\)"/>
    <numFmt numFmtId="181" formatCode="0.000%"/>
    <numFmt numFmtId="182" formatCode="0.000_ "/>
    <numFmt numFmtId="183" formatCode="#,##0.00_ "/>
    <numFmt numFmtId="184" formatCode="0.0_ "/>
    <numFmt numFmtId="185" formatCode="[&lt;=999]000;[&lt;=9999]000\-00;000\-0000"/>
    <numFmt numFmtId="186" formatCode="0.00_ "/>
    <numFmt numFmtId="187" formatCode="0.0_);[Red]\(0.0\)"/>
    <numFmt numFmtId="188" formatCode="#,##0.000_);[Red]\(#,##0.000\)"/>
    <numFmt numFmtId="189" formatCode="#,##0.0_);[Red]\(#,##0.0\)"/>
    <numFmt numFmtId="190" formatCode="0.000_);[Red]\(0.00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20"/>
      <name val="ＭＳ 明朝"/>
      <family val="1"/>
    </font>
    <font>
      <i/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176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183" fontId="7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179" fontId="10" fillId="0" borderId="10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9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17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15" fillId="0" borderId="10" xfId="0" applyNumberFormat="1" applyFont="1" applyBorder="1" applyAlignment="1">
      <alignment/>
    </xf>
    <xf numFmtId="184" fontId="15" fillId="0" borderId="10" xfId="0" applyNumberFormat="1" applyFont="1" applyBorder="1" applyAlignment="1">
      <alignment/>
    </xf>
    <xf numFmtId="184" fontId="15" fillId="0" borderId="14" xfId="0" applyNumberFormat="1" applyFont="1" applyBorder="1" applyAlignment="1">
      <alignment/>
    </xf>
    <xf numFmtId="176" fontId="15" fillId="0" borderId="10" xfId="0" applyNumberFormat="1" applyFont="1" applyFill="1" applyBorder="1" applyAlignment="1">
      <alignment/>
    </xf>
    <xf numFmtId="187" fontId="15" fillId="0" borderId="10" xfId="0" applyNumberFormat="1" applyFont="1" applyBorder="1" applyAlignment="1">
      <alignment/>
    </xf>
    <xf numFmtId="187" fontId="15" fillId="0" borderId="1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76" fontId="16" fillId="0" borderId="10" xfId="0" applyNumberFormat="1" applyFont="1" applyBorder="1" applyAlignment="1">
      <alignment horizontal="right"/>
    </xf>
    <xf numFmtId="184" fontId="16" fillId="0" borderId="10" xfId="0" applyNumberFormat="1" applyFont="1" applyBorder="1" applyAlignment="1">
      <alignment/>
    </xf>
    <xf numFmtId="184" fontId="16" fillId="0" borderId="14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184" fontId="16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/>
    </xf>
    <xf numFmtId="187" fontId="16" fillId="0" borderId="10" xfId="0" applyNumberFormat="1" applyFont="1" applyFill="1" applyBorder="1" applyAlignment="1">
      <alignment/>
    </xf>
    <xf numFmtId="187" fontId="16" fillId="0" borderId="14" xfId="0" applyNumberFormat="1" applyFont="1" applyBorder="1" applyAlignment="1">
      <alignment/>
    </xf>
    <xf numFmtId="38" fontId="16" fillId="0" borderId="24" xfId="48" applyFont="1" applyFill="1" applyBorder="1" applyAlignment="1">
      <alignment/>
    </xf>
    <xf numFmtId="0" fontId="10" fillId="0" borderId="19" xfId="0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/>
    </xf>
    <xf numFmtId="179" fontId="17" fillId="0" borderId="10" xfId="0" applyNumberFormat="1" applyFont="1" applyBorder="1" applyAlignment="1">
      <alignment/>
    </xf>
    <xf numFmtId="179" fontId="17" fillId="0" borderId="14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7" fontId="16" fillId="0" borderId="10" xfId="0" applyNumberFormat="1" applyFont="1" applyBorder="1" applyAlignment="1">
      <alignment/>
    </xf>
    <xf numFmtId="184" fontId="15" fillId="0" borderId="25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distributed" vertical="center"/>
    </xf>
    <xf numFmtId="176" fontId="16" fillId="0" borderId="24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187" fontId="15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Border="1" applyAlignment="1">
      <alignment horizontal="right"/>
    </xf>
    <xf numFmtId="187" fontId="15" fillId="0" borderId="10" xfId="0" applyNumberFormat="1" applyFont="1" applyBorder="1" applyAlignment="1">
      <alignment horizontal="right"/>
    </xf>
    <xf numFmtId="0" fontId="8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177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wrapText="1"/>
    </xf>
    <xf numFmtId="176" fontId="16" fillId="0" borderId="26" xfId="0" applyNumberFormat="1" applyFont="1" applyFill="1" applyBorder="1" applyAlignment="1">
      <alignment wrapText="1"/>
    </xf>
    <xf numFmtId="177" fontId="16" fillId="0" borderId="26" xfId="0" applyNumberFormat="1" applyFont="1" applyBorder="1" applyAlignment="1">
      <alignment wrapText="1"/>
    </xf>
    <xf numFmtId="184" fontId="16" fillId="0" borderId="26" xfId="0" applyNumberFormat="1" applyFont="1" applyBorder="1" applyAlignment="1">
      <alignment wrapText="1"/>
    </xf>
    <xf numFmtId="178" fontId="16" fillId="0" borderId="25" xfId="0" applyNumberFormat="1" applyFont="1" applyBorder="1" applyAlignment="1">
      <alignment/>
    </xf>
    <xf numFmtId="177" fontId="15" fillId="0" borderId="10" xfId="0" applyNumberFormat="1" applyFont="1" applyFill="1" applyBorder="1" applyAlignment="1">
      <alignment wrapText="1"/>
    </xf>
    <xf numFmtId="178" fontId="15" fillId="0" borderId="24" xfId="0" applyNumberFormat="1" applyFont="1" applyFill="1" applyBorder="1" applyAlignment="1">
      <alignment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87" fontId="15" fillId="0" borderId="25" xfId="0" applyNumberFormat="1" applyFont="1" applyFill="1" applyBorder="1" applyAlignment="1">
      <alignment horizontal="center"/>
    </xf>
    <xf numFmtId="176" fontId="15" fillId="33" borderId="10" xfId="0" applyNumberFormat="1" applyFont="1" applyFill="1" applyBorder="1" applyAlignment="1">
      <alignment wrapText="1"/>
    </xf>
    <xf numFmtId="176" fontId="15" fillId="33" borderId="10" xfId="0" applyNumberFormat="1" applyFont="1" applyFill="1" applyBorder="1" applyAlignment="1">
      <alignment horizontal="right" wrapText="1"/>
    </xf>
    <xf numFmtId="176" fontId="15" fillId="33" borderId="14" xfId="0" applyNumberFormat="1" applyFont="1" applyFill="1" applyBorder="1" applyAlignment="1">
      <alignment horizontal="right" wrapText="1"/>
    </xf>
    <xf numFmtId="176" fontId="15" fillId="33" borderId="14" xfId="0" applyNumberFormat="1" applyFont="1" applyFill="1" applyBorder="1" applyAlignment="1">
      <alignment wrapText="1"/>
    </xf>
    <xf numFmtId="176" fontId="15" fillId="33" borderId="10" xfId="0" applyNumberFormat="1" applyFont="1" applyFill="1" applyBorder="1" applyAlignment="1">
      <alignment/>
    </xf>
    <xf numFmtId="38" fontId="15" fillId="33" borderId="24" xfId="48" applyFont="1" applyFill="1" applyBorder="1" applyAlignment="1">
      <alignment/>
    </xf>
    <xf numFmtId="38" fontId="15" fillId="33" borderId="24" xfId="48" applyFont="1" applyFill="1" applyBorder="1" applyAlignment="1" quotePrefix="1">
      <alignment/>
    </xf>
    <xf numFmtId="176" fontId="15" fillId="33" borderId="10" xfId="0" applyNumberFormat="1" applyFont="1" applyFill="1" applyBorder="1" applyAlignment="1">
      <alignment horizontal="right"/>
    </xf>
    <xf numFmtId="176" fontId="15" fillId="33" borderId="24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8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78" fontId="15" fillId="0" borderId="14" xfId="0" applyNumberFormat="1" applyFont="1" applyBorder="1" applyAlignment="1">
      <alignment horizontal="right"/>
    </xf>
    <xf numFmtId="178" fontId="15" fillId="0" borderId="39" xfId="0" applyNumberFormat="1" applyFont="1" applyBorder="1" applyAlignment="1">
      <alignment horizontal="right"/>
    </xf>
    <xf numFmtId="178" fontId="16" fillId="0" borderId="21" xfId="0" applyNumberFormat="1" applyFont="1" applyBorder="1" applyAlignment="1">
      <alignment horizontal="right"/>
    </xf>
    <xf numFmtId="178" fontId="16" fillId="0" borderId="4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184" fontId="15" fillId="0" borderId="21" xfId="0" applyNumberFormat="1" applyFont="1" applyBorder="1" applyAlignment="1">
      <alignment horizontal="center"/>
    </xf>
    <xf numFmtId="184" fontId="15" fillId="0" borderId="22" xfId="0" applyNumberFormat="1" applyFont="1" applyBorder="1" applyAlignment="1">
      <alignment horizontal="center"/>
    </xf>
    <xf numFmtId="184" fontId="15" fillId="0" borderId="2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/>
    </xf>
    <xf numFmtId="187" fontId="6" fillId="0" borderId="22" xfId="0" applyNumberFormat="1" applyFont="1" applyBorder="1" applyAlignment="1">
      <alignment horizontal="center"/>
    </xf>
    <xf numFmtId="187" fontId="6" fillId="0" borderId="23" xfId="0" applyNumberFormat="1" applyFont="1" applyBorder="1" applyAlignment="1">
      <alignment horizontal="center"/>
    </xf>
    <xf numFmtId="0" fontId="14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="75" zoomScaleSheetLayoutView="75" zoomScalePageLayoutView="0" workbookViewId="0" topLeftCell="A1">
      <selection activeCell="A24" sqref="A24"/>
    </sheetView>
  </sheetViews>
  <sheetFormatPr defaultColWidth="9.00390625" defaultRowHeight="13.5"/>
  <cols>
    <col min="1" max="1" width="21.50390625" style="0" customWidth="1"/>
    <col min="2" max="2" width="16.625" style="5" customWidth="1"/>
    <col min="3" max="3" width="17.375" style="5" bestFit="1" customWidth="1"/>
    <col min="4" max="4" width="7.625" style="0" customWidth="1"/>
    <col min="6" max="6" width="14.25390625" style="0" customWidth="1"/>
    <col min="7" max="7" width="18.625" style="0" bestFit="1" customWidth="1"/>
    <col min="8" max="8" width="14.75390625" style="0" customWidth="1"/>
    <col min="9" max="9" width="19.375" style="0" bestFit="1" customWidth="1"/>
    <col min="10" max="10" width="11.375" style="0" bestFit="1" customWidth="1"/>
  </cols>
  <sheetData>
    <row r="1" spans="1:7" ht="48" customHeight="1">
      <c r="A1" s="105" t="s">
        <v>77</v>
      </c>
      <c r="B1" s="105"/>
      <c r="C1" s="105"/>
      <c r="D1" s="105"/>
      <c r="E1" s="105"/>
      <c r="F1" s="105"/>
      <c r="G1" s="105"/>
    </row>
    <row r="2" spans="1:7" ht="13.5">
      <c r="A2" s="96" t="s">
        <v>48</v>
      </c>
      <c r="B2" s="16"/>
      <c r="C2" s="16"/>
      <c r="D2" s="8"/>
      <c r="E2" s="8"/>
      <c r="F2" s="8"/>
      <c r="G2" s="8"/>
    </row>
    <row r="3" spans="1:7" ht="14.25" thickBot="1">
      <c r="A3" s="97"/>
      <c r="B3" s="16"/>
      <c r="C3" s="16"/>
      <c r="D3" s="8"/>
      <c r="E3" s="8"/>
      <c r="F3" s="8"/>
      <c r="G3" s="8"/>
    </row>
    <row r="4" spans="1:9" ht="19.5" customHeight="1">
      <c r="A4" s="109" t="s">
        <v>36</v>
      </c>
      <c r="B4" s="102" t="s">
        <v>56</v>
      </c>
      <c r="C4" s="106" t="s">
        <v>57</v>
      </c>
      <c r="D4" s="107"/>
      <c r="E4" s="108"/>
      <c r="F4" s="118" t="s">
        <v>58</v>
      </c>
      <c r="G4" s="119"/>
      <c r="H4" s="1"/>
      <c r="I4" s="1"/>
    </row>
    <row r="5" spans="1:9" ht="13.5">
      <c r="A5" s="110"/>
      <c r="B5" s="101"/>
      <c r="C5" s="100" t="s">
        <v>38</v>
      </c>
      <c r="D5" s="103" t="s">
        <v>59</v>
      </c>
      <c r="E5" s="98" t="s">
        <v>27</v>
      </c>
      <c r="F5" s="120"/>
      <c r="G5" s="121"/>
      <c r="H5" s="1"/>
      <c r="I5" s="1"/>
    </row>
    <row r="6" spans="1:9" ht="13.5">
      <c r="A6" s="110"/>
      <c r="B6" s="101"/>
      <c r="C6" s="101"/>
      <c r="D6" s="114"/>
      <c r="E6" s="99"/>
      <c r="F6" s="120"/>
      <c r="G6" s="121"/>
      <c r="H6" s="1"/>
      <c r="I6" s="1"/>
    </row>
    <row r="7" spans="1:9" ht="13.5">
      <c r="A7" s="111"/>
      <c r="B7" s="42" t="s">
        <v>0</v>
      </c>
      <c r="C7" s="42" t="s">
        <v>0</v>
      </c>
      <c r="D7" s="10" t="s">
        <v>1</v>
      </c>
      <c r="E7" s="10" t="s">
        <v>1</v>
      </c>
      <c r="F7" s="83"/>
      <c r="G7" s="84" t="s">
        <v>0</v>
      </c>
      <c r="H7" s="1"/>
      <c r="I7" s="1"/>
    </row>
    <row r="8" spans="1:9" ht="21" customHeight="1">
      <c r="A8" s="30" t="s">
        <v>2</v>
      </c>
      <c r="B8" s="86">
        <v>103550000</v>
      </c>
      <c r="C8" s="86">
        <v>104331563</v>
      </c>
      <c r="D8" s="75">
        <f>C8/B8*100</f>
        <v>100.75476871076773</v>
      </c>
      <c r="E8" s="76">
        <f>C8/C23*100</f>
        <v>22.284817349213505</v>
      </c>
      <c r="F8" s="122">
        <f>B8-+C8</f>
        <v>-781563</v>
      </c>
      <c r="G8" s="123"/>
      <c r="H8" s="2"/>
      <c r="I8" s="2"/>
    </row>
    <row r="9" spans="1:9" ht="21" customHeight="1">
      <c r="A9" s="30" t="s">
        <v>3</v>
      </c>
      <c r="B9" s="86">
        <v>21960000</v>
      </c>
      <c r="C9" s="86">
        <v>21589937</v>
      </c>
      <c r="D9" s="75">
        <f aca="true" t="shared" si="0" ref="D9:D23">C9/B9*100</f>
        <v>98.31483151183971</v>
      </c>
      <c r="E9" s="76">
        <f>C9/C23*100</f>
        <v>4.611526836092991</v>
      </c>
      <c r="F9" s="122">
        <f aca="true" t="shared" si="1" ref="F9:F22">B9-+C9</f>
        <v>370063</v>
      </c>
      <c r="G9" s="123"/>
      <c r="H9" s="2"/>
      <c r="I9" s="2"/>
    </row>
    <row r="10" spans="1:9" ht="21" customHeight="1">
      <c r="A10" s="30" t="s">
        <v>4</v>
      </c>
      <c r="B10" s="86">
        <v>17283000</v>
      </c>
      <c r="C10" s="86">
        <v>16684044</v>
      </c>
      <c r="D10" s="75">
        <f t="shared" si="0"/>
        <v>96.53442110744662</v>
      </c>
      <c r="E10" s="76">
        <f>C10/C23*100</f>
        <v>3.5636471121039515</v>
      </c>
      <c r="F10" s="122">
        <f t="shared" si="1"/>
        <v>598956</v>
      </c>
      <c r="G10" s="123"/>
      <c r="H10" s="2"/>
      <c r="I10" s="2"/>
    </row>
    <row r="11" spans="1:9" ht="21" customHeight="1">
      <c r="A11" s="30" t="s">
        <v>25</v>
      </c>
      <c r="B11" s="86">
        <v>500000</v>
      </c>
      <c r="C11" s="86">
        <v>563880</v>
      </c>
      <c r="D11" s="75">
        <f t="shared" si="0"/>
        <v>112.77600000000001</v>
      </c>
      <c r="E11" s="76">
        <f>C11/C23*100</f>
        <v>0.12044258176094333</v>
      </c>
      <c r="F11" s="122">
        <f t="shared" si="1"/>
        <v>-63880</v>
      </c>
      <c r="G11" s="123"/>
      <c r="H11" s="2"/>
      <c r="I11" s="2"/>
    </row>
    <row r="12" spans="1:9" ht="21" customHeight="1">
      <c r="A12" s="30" t="s">
        <v>5</v>
      </c>
      <c r="B12" s="86">
        <v>149129451</v>
      </c>
      <c r="C12" s="86">
        <v>150136534</v>
      </c>
      <c r="D12" s="75">
        <f t="shared" si="0"/>
        <v>100.67530792425434</v>
      </c>
      <c r="E12" s="76">
        <f>C12/C23*100</f>
        <v>32.068581562743226</v>
      </c>
      <c r="F12" s="122">
        <f t="shared" si="1"/>
        <v>-1007083</v>
      </c>
      <c r="G12" s="123"/>
      <c r="H12" s="2"/>
      <c r="I12" s="2"/>
    </row>
    <row r="13" spans="1:9" ht="21" customHeight="1">
      <c r="A13" s="73" t="s">
        <v>6</v>
      </c>
      <c r="B13" s="86">
        <v>400000</v>
      </c>
      <c r="C13" s="86">
        <v>415133</v>
      </c>
      <c r="D13" s="75">
        <f t="shared" si="0"/>
        <v>103.78325</v>
      </c>
      <c r="E13" s="76">
        <f>C13/C23*100</f>
        <v>0.08867079927318879</v>
      </c>
      <c r="F13" s="122">
        <f t="shared" si="1"/>
        <v>-15133</v>
      </c>
      <c r="G13" s="123"/>
      <c r="H13" s="2"/>
      <c r="I13" s="2"/>
    </row>
    <row r="14" spans="1:9" ht="21" customHeight="1">
      <c r="A14" s="30" t="s">
        <v>7</v>
      </c>
      <c r="B14" s="86">
        <v>998404</v>
      </c>
      <c r="C14" s="86">
        <v>975229</v>
      </c>
      <c r="D14" s="75">
        <f t="shared" si="0"/>
        <v>97.67879535739038</v>
      </c>
      <c r="E14" s="76">
        <f>C14/C23*100</f>
        <v>0.20830513330521214</v>
      </c>
      <c r="F14" s="122">
        <f t="shared" si="1"/>
        <v>23175</v>
      </c>
      <c r="G14" s="123"/>
      <c r="H14" s="2"/>
      <c r="I14" s="2"/>
    </row>
    <row r="15" spans="1:9" ht="21" customHeight="1">
      <c r="A15" s="30" t="s">
        <v>8</v>
      </c>
      <c r="B15" s="86">
        <v>5640800</v>
      </c>
      <c r="C15" s="86">
        <v>5409538</v>
      </c>
      <c r="D15" s="75">
        <f t="shared" si="0"/>
        <v>95.90019146220395</v>
      </c>
      <c r="E15" s="76">
        <f>C15/C23*100</f>
        <v>1.155456343289228</v>
      </c>
      <c r="F15" s="122">
        <f t="shared" si="1"/>
        <v>231262</v>
      </c>
      <c r="G15" s="123"/>
      <c r="H15" s="2"/>
      <c r="I15" s="2"/>
    </row>
    <row r="16" spans="1:9" ht="21" customHeight="1">
      <c r="A16" s="30" t="s">
        <v>9</v>
      </c>
      <c r="B16" s="86">
        <v>99225895</v>
      </c>
      <c r="C16" s="86">
        <v>65632956</v>
      </c>
      <c r="D16" s="75">
        <f t="shared" si="0"/>
        <v>66.1449876566999</v>
      </c>
      <c r="E16" s="76">
        <f>C16/C23*100</f>
        <v>14.018944933749019</v>
      </c>
      <c r="F16" s="122">
        <f t="shared" si="1"/>
        <v>33592939</v>
      </c>
      <c r="G16" s="123"/>
      <c r="H16" s="2"/>
      <c r="I16" s="2"/>
    </row>
    <row r="17" spans="1:9" ht="21" customHeight="1">
      <c r="A17" s="30" t="s">
        <v>10</v>
      </c>
      <c r="B17" s="86">
        <v>2354745</v>
      </c>
      <c r="C17" s="86">
        <v>872393</v>
      </c>
      <c r="D17" s="75">
        <f t="shared" si="0"/>
        <v>37.04830034674668</v>
      </c>
      <c r="E17" s="76">
        <f>C17/C23*100</f>
        <v>0.1863397624142985</v>
      </c>
      <c r="F17" s="122">
        <f t="shared" si="1"/>
        <v>1482352</v>
      </c>
      <c r="G17" s="123"/>
      <c r="H17" s="2"/>
      <c r="I17" s="2"/>
    </row>
    <row r="18" spans="1:9" ht="21" customHeight="1">
      <c r="A18" s="30" t="s">
        <v>55</v>
      </c>
      <c r="B18" s="86">
        <v>22097</v>
      </c>
      <c r="C18" s="86">
        <v>22051</v>
      </c>
      <c r="D18" s="75">
        <f t="shared" si="0"/>
        <v>99.79182694483414</v>
      </c>
      <c r="E18" s="76">
        <f>C18/C23*100</f>
        <v>0.004710008105289355</v>
      </c>
      <c r="F18" s="122">
        <f t="shared" si="1"/>
        <v>46</v>
      </c>
      <c r="G18" s="123"/>
      <c r="H18" s="2"/>
      <c r="I18" s="2"/>
    </row>
    <row r="19" spans="1:9" ht="21" customHeight="1">
      <c r="A19" s="30" t="s">
        <v>11</v>
      </c>
      <c r="B19" s="86">
        <v>18055532</v>
      </c>
      <c r="C19" s="86">
        <v>14486483</v>
      </c>
      <c r="D19" s="75">
        <f t="shared" si="0"/>
        <v>80.23293359619645</v>
      </c>
      <c r="E19" s="76">
        <f>C19/C23*100</f>
        <v>3.094256602745293</v>
      </c>
      <c r="F19" s="122">
        <f t="shared" si="1"/>
        <v>3569049</v>
      </c>
      <c r="G19" s="123"/>
      <c r="H19" s="2"/>
      <c r="I19" s="2"/>
    </row>
    <row r="20" spans="1:9" ht="21" customHeight="1">
      <c r="A20" s="30" t="s">
        <v>12</v>
      </c>
      <c r="B20" s="86">
        <v>6138219</v>
      </c>
      <c r="C20" s="86">
        <v>6138219</v>
      </c>
      <c r="D20" s="75">
        <f t="shared" si="0"/>
        <v>100</v>
      </c>
      <c r="E20" s="76">
        <f>C20/C23*100</f>
        <v>1.3110997796943957</v>
      </c>
      <c r="F20" s="122">
        <f t="shared" si="1"/>
        <v>0</v>
      </c>
      <c r="G20" s="123"/>
      <c r="H20" s="2"/>
      <c r="I20" s="2"/>
    </row>
    <row r="21" spans="1:9" ht="21" customHeight="1">
      <c r="A21" s="30" t="s">
        <v>13</v>
      </c>
      <c r="B21" s="86">
        <v>13538209</v>
      </c>
      <c r="C21" s="86">
        <v>11552332</v>
      </c>
      <c r="D21" s="75">
        <f t="shared" si="0"/>
        <v>85.33131671995903</v>
      </c>
      <c r="E21" s="76">
        <f>C21/C23*100</f>
        <v>2.46753332524573</v>
      </c>
      <c r="F21" s="122">
        <f t="shared" si="1"/>
        <v>1985877</v>
      </c>
      <c r="G21" s="123"/>
      <c r="H21" s="2"/>
      <c r="I21" s="2"/>
    </row>
    <row r="22" spans="1:9" ht="21" customHeight="1">
      <c r="A22" s="30" t="s">
        <v>14</v>
      </c>
      <c r="B22" s="86">
        <v>101467900</v>
      </c>
      <c r="C22" s="86">
        <v>69363000</v>
      </c>
      <c r="D22" s="75">
        <f t="shared" si="0"/>
        <v>68.35955016315505</v>
      </c>
      <c r="E22" s="76">
        <f>C22/C23*100</f>
        <v>14.815667870263733</v>
      </c>
      <c r="F22" s="122">
        <f t="shared" si="1"/>
        <v>32104900</v>
      </c>
      <c r="G22" s="123"/>
      <c r="H22" s="2"/>
      <c r="I22" s="2"/>
    </row>
    <row r="23" spans="1:9" ht="21" customHeight="1" thickBot="1">
      <c r="A23" s="74" t="s">
        <v>15</v>
      </c>
      <c r="B23" s="77">
        <f>SUM(B8:B22)</f>
        <v>540264252</v>
      </c>
      <c r="C23" s="77">
        <f>SUM(C8:C22)</f>
        <v>468173292</v>
      </c>
      <c r="D23" s="78">
        <f t="shared" si="0"/>
        <v>86.65635201049726</v>
      </c>
      <c r="E23" s="79">
        <f>C23/C23*100</f>
        <v>100</v>
      </c>
      <c r="F23" s="124">
        <f>B23-+C23</f>
        <v>72090960</v>
      </c>
      <c r="G23" s="125"/>
      <c r="H23" s="3"/>
      <c r="I23" s="3"/>
    </row>
    <row r="24" spans="1:9" ht="18.75" customHeight="1">
      <c r="A24" s="11"/>
      <c r="B24" s="43"/>
      <c r="C24" s="43"/>
      <c r="D24" s="12"/>
      <c r="E24" s="13"/>
      <c r="F24" s="13"/>
      <c r="G24" s="14"/>
      <c r="H24" s="3"/>
      <c r="I24" s="3"/>
    </row>
    <row r="25" spans="1:7" ht="13.5">
      <c r="A25" s="8"/>
      <c r="B25" s="16"/>
      <c r="C25" s="16"/>
      <c r="D25" s="8"/>
      <c r="E25" s="8"/>
      <c r="F25" s="8"/>
      <c r="G25" s="8"/>
    </row>
    <row r="26" spans="1:7" ht="13.5">
      <c r="A26" s="96" t="s">
        <v>49</v>
      </c>
      <c r="B26" s="16"/>
      <c r="C26" s="16"/>
      <c r="D26" s="8"/>
      <c r="E26" s="8"/>
      <c r="F26" s="8"/>
      <c r="G26" s="8"/>
    </row>
    <row r="27" spans="1:7" ht="14.25" thickBot="1">
      <c r="A27" s="97"/>
      <c r="B27" s="16"/>
      <c r="C27" s="16"/>
      <c r="D27" s="8"/>
      <c r="E27" s="8"/>
      <c r="F27" s="8"/>
      <c r="G27" s="8"/>
    </row>
    <row r="28" spans="1:9" ht="19.5" customHeight="1">
      <c r="A28" s="109" t="s">
        <v>37</v>
      </c>
      <c r="B28" s="102" t="s">
        <v>56</v>
      </c>
      <c r="C28" s="106" t="s">
        <v>57</v>
      </c>
      <c r="D28" s="107"/>
      <c r="E28" s="108"/>
      <c r="F28" s="115" t="s">
        <v>70</v>
      </c>
      <c r="G28" s="112" t="s">
        <v>60</v>
      </c>
      <c r="H28" s="1"/>
      <c r="I28" s="1"/>
    </row>
    <row r="29" spans="1:9" ht="13.5" customHeight="1">
      <c r="A29" s="110"/>
      <c r="B29" s="101"/>
      <c r="C29" s="100" t="s">
        <v>39</v>
      </c>
      <c r="D29" s="103" t="s">
        <v>59</v>
      </c>
      <c r="E29" s="98" t="s">
        <v>27</v>
      </c>
      <c r="F29" s="116"/>
      <c r="G29" s="113"/>
      <c r="H29" s="4"/>
      <c r="I29" s="4"/>
    </row>
    <row r="30" spans="1:9" ht="13.5">
      <c r="A30" s="110"/>
      <c r="B30" s="101"/>
      <c r="C30" s="101"/>
      <c r="D30" s="104"/>
      <c r="E30" s="99"/>
      <c r="F30" s="116"/>
      <c r="G30" s="113"/>
      <c r="H30" s="1"/>
      <c r="I30" s="1"/>
    </row>
    <row r="31" spans="1:9" ht="13.5">
      <c r="A31" s="111"/>
      <c r="B31" s="42" t="s">
        <v>0</v>
      </c>
      <c r="C31" s="42" t="s">
        <v>0</v>
      </c>
      <c r="D31" s="10" t="s">
        <v>1</v>
      </c>
      <c r="E31" s="10" t="s">
        <v>1</v>
      </c>
      <c r="F31" s="117"/>
      <c r="G31" s="29" t="s">
        <v>0</v>
      </c>
      <c r="H31" s="1"/>
      <c r="I31" s="6"/>
    </row>
    <row r="32" spans="1:10" ht="21" customHeight="1">
      <c r="A32" s="30" t="s">
        <v>16</v>
      </c>
      <c r="B32" s="86">
        <v>1222437</v>
      </c>
      <c r="C32" s="86">
        <v>1173037</v>
      </c>
      <c r="D32" s="75">
        <f>C32/B32*100</f>
        <v>95.95889195107804</v>
      </c>
      <c r="E32" s="81">
        <f>C32/C48*100</f>
        <v>0.25252934661733</v>
      </c>
      <c r="F32" s="88"/>
      <c r="G32" s="82">
        <f>B32-C32</f>
        <v>49400</v>
      </c>
      <c r="H32" s="2" t="s">
        <v>69</v>
      </c>
      <c r="I32" s="2"/>
      <c r="J32" s="7"/>
    </row>
    <row r="33" spans="1:9" ht="21" customHeight="1">
      <c r="A33" s="30" t="s">
        <v>17</v>
      </c>
      <c r="B33" s="86">
        <v>22650262</v>
      </c>
      <c r="C33" s="86">
        <v>19916597</v>
      </c>
      <c r="D33" s="75">
        <f aca="true" t="shared" si="2" ref="D33:D48">C33/B33*100</f>
        <v>87.93097845843903</v>
      </c>
      <c r="E33" s="81">
        <f>C33/C48*100</f>
        <v>4.287610047467109</v>
      </c>
      <c r="F33" s="89">
        <v>176795</v>
      </c>
      <c r="G33" s="82">
        <f>B33-C33-F33</f>
        <v>2556870</v>
      </c>
      <c r="H33" s="2"/>
      <c r="I33" s="2"/>
    </row>
    <row r="34" spans="1:9" ht="21" customHeight="1">
      <c r="A34" s="30" t="s">
        <v>51</v>
      </c>
      <c r="B34" s="86">
        <v>17981550</v>
      </c>
      <c r="C34" s="86">
        <v>17043714</v>
      </c>
      <c r="D34" s="75">
        <f t="shared" si="2"/>
        <v>94.78445406541705</v>
      </c>
      <c r="E34" s="81">
        <f>C34/C48*100</f>
        <v>3.669140837290418</v>
      </c>
      <c r="F34" s="89">
        <v>39369</v>
      </c>
      <c r="G34" s="82">
        <f aca="true" t="shared" si="3" ref="G34:G44">B34-C34-F34</f>
        <v>898467</v>
      </c>
      <c r="H34" s="2"/>
      <c r="I34" s="2"/>
    </row>
    <row r="35" spans="1:9" ht="21" customHeight="1">
      <c r="A35" s="30" t="s">
        <v>63</v>
      </c>
      <c r="B35" s="86">
        <v>77637140</v>
      </c>
      <c r="C35" s="86">
        <v>74552260</v>
      </c>
      <c r="D35" s="75">
        <f t="shared" si="2"/>
        <v>96.02654090555113</v>
      </c>
      <c r="E35" s="81">
        <f>C35/C48*100</f>
        <v>16.049479689596584</v>
      </c>
      <c r="F35" s="89">
        <v>639936</v>
      </c>
      <c r="G35" s="82">
        <f t="shared" si="3"/>
        <v>2444944</v>
      </c>
      <c r="H35" s="2"/>
      <c r="I35" s="2"/>
    </row>
    <row r="36" spans="1:9" ht="21" customHeight="1">
      <c r="A36" s="30" t="s">
        <v>64</v>
      </c>
      <c r="B36" s="86">
        <v>19246803</v>
      </c>
      <c r="C36" s="86">
        <v>16099617</v>
      </c>
      <c r="D36" s="75">
        <f t="shared" si="2"/>
        <v>83.64826615620267</v>
      </c>
      <c r="E36" s="81">
        <f>C36/C48*100</f>
        <v>3.4658972920711446</v>
      </c>
      <c r="F36" s="89">
        <v>104000</v>
      </c>
      <c r="G36" s="82">
        <f t="shared" si="3"/>
        <v>3043186</v>
      </c>
      <c r="H36" s="2"/>
      <c r="I36" s="2"/>
    </row>
    <row r="37" spans="1:9" ht="21" customHeight="1">
      <c r="A37" s="30" t="s">
        <v>50</v>
      </c>
      <c r="B37" s="86">
        <v>7114552</v>
      </c>
      <c r="C37" s="86">
        <v>5233205</v>
      </c>
      <c r="D37" s="75">
        <f t="shared" si="2"/>
        <v>73.55635323207983</v>
      </c>
      <c r="E37" s="75">
        <f>C37/C48*100</f>
        <v>1.126595187845349</v>
      </c>
      <c r="F37" s="89">
        <v>1362552</v>
      </c>
      <c r="G37" s="82">
        <f t="shared" si="3"/>
        <v>518795</v>
      </c>
      <c r="H37" s="2"/>
      <c r="I37" s="2"/>
    </row>
    <row r="38" spans="1:9" ht="21" customHeight="1">
      <c r="A38" s="30" t="s">
        <v>73</v>
      </c>
      <c r="B38" s="86">
        <v>6154530</v>
      </c>
      <c r="C38" s="86">
        <v>5505013</v>
      </c>
      <c r="D38" s="75">
        <f t="shared" si="2"/>
        <v>89.44652150529772</v>
      </c>
      <c r="E38" s="75">
        <f>C38/C48*100</f>
        <v>1.1851095370477724</v>
      </c>
      <c r="F38" s="88"/>
      <c r="G38" s="82">
        <f>B38-C38</f>
        <v>649517</v>
      </c>
      <c r="H38" s="2"/>
      <c r="I38" s="2"/>
    </row>
    <row r="39" spans="1:9" ht="21" customHeight="1">
      <c r="A39" s="30" t="s">
        <v>18</v>
      </c>
      <c r="B39" s="86">
        <v>21200869</v>
      </c>
      <c r="C39" s="86">
        <v>15136482</v>
      </c>
      <c r="D39" s="75">
        <f t="shared" si="2"/>
        <v>71.3955734550315</v>
      </c>
      <c r="E39" s="75">
        <f>C39/C48*100</f>
        <v>3.258555279624579</v>
      </c>
      <c r="F39" s="89">
        <v>3641199</v>
      </c>
      <c r="G39" s="82">
        <f t="shared" si="3"/>
        <v>2423188</v>
      </c>
      <c r="H39" s="2"/>
      <c r="I39" s="2"/>
    </row>
    <row r="40" spans="1:9" ht="21" customHeight="1">
      <c r="A40" s="30" t="s">
        <v>74</v>
      </c>
      <c r="B40" s="86">
        <v>4462357</v>
      </c>
      <c r="C40" s="86">
        <v>3869484</v>
      </c>
      <c r="D40" s="75">
        <f t="shared" si="2"/>
        <v>86.71390478171065</v>
      </c>
      <c r="E40" s="75">
        <f>C40/C48*100</f>
        <v>0.8330157243686369</v>
      </c>
      <c r="F40" s="89">
        <v>56000</v>
      </c>
      <c r="G40" s="82">
        <f t="shared" si="3"/>
        <v>536873</v>
      </c>
      <c r="H40" s="2"/>
      <c r="I40" s="2"/>
    </row>
    <row r="41" spans="1:9" ht="21" customHeight="1">
      <c r="A41" s="30" t="s">
        <v>82</v>
      </c>
      <c r="B41" s="86">
        <v>93486674</v>
      </c>
      <c r="C41" s="86">
        <v>54824532</v>
      </c>
      <c r="D41" s="75">
        <f t="shared" si="2"/>
        <v>58.64422131436615</v>
      </c>
      <c r="E41" s="75">
        <f>C41/C48*100</f>
        <v>11.802529028974279</v>
      </c>
      <c r="F41" s="89">
        <v>32173294</v>
      </c>
      <c r="G41" s="82">
        <f t="shared" si="3"/>
        <v>6488848</v>
      </c>
      <c r="H41" s="2"/>
      <c r="I41" s="2"/>
    </row>
    <row r="42" spans="1:9" ht="21" customHeight="1">
      <c r="A42" s="30" t="s">
        <v>19</v>
      </c>
      <c r="B42" s="86">
        <v>30784827</v>
      </c>
      <c r="C42" s="86">
        <v>29874610</v>
      </c>
      <c r="D42" s="75">
        <f t="shared" si="2"/>
        <v>97.04329343803036</v>
      </c>
      <c r="E42" s="75">
        <f>C42/C48*100</f>
        <v>6.431353609261732</v>
      </c>
      <c r="F42" s="89">
        <v>301861</v>
      </c>
      <c r="G42" s="82">
        <f t="shared" si="3"/>
        <v>608356</v>
      </c>
      <c r="H42" s="2"/>
      <c r="I42" s="2"/>
    </row>
    <row r="43" spans="1:9" ht="21" customHeight="1">
      <c r="A43" s="30" t="s">
        <v>20</v>
      </c>
      <c r="B43" s="86">
        <v>118207747</v>
      </c>
      <c r="C43" s="86">
        <v>115391646</v>
      </c>
      <c r="D43" s="75">
        <f t="shared" si="2"/>
        <v>97.61766798583852</v>
      </c>
      <c r="E43" s="75">
        <f>C43/C48*100</f>
        <v>24.84131103237003</v>
      </c>
      <c r="F43" s="89">
        <v>236369</v>
      </c>
      <c r="G43" s="82">
        <f t="shared" si="3"/>
        <v>2579732</v>
      </c>
      <c r="H43" s="2"/>
      <c r="I43" s="2"/>
    </row>
    <row r="44" spans="1:9" ht="21" customHeight="1">
      <c r="A44" s="30" t="s">
        <v>21</v>
      </c>
      <c r="B44" s="86">
        <v>19817899</v>
      </c>
      <c r="C44" s="86">
        <v>6691720</v>
      </c>
      <c r="D44" s="75">
        <f t="shared" si="2"/>
        <v>33.76604149612429</v>
      </c>
      <c r="E44" s="75">
        <f>C44/C48*100</f>
        <v>1.4405817372735215</v>
      </c>
      <c r="F44" s="89">
        <v>3296620</v>
      </c>
      <c r="G44" s="82">
        <f t="shared" si="3"/>
        <v>9829559</v>
      </c>
      <c r="H44" s="2"/>
      <c r="I44" s="2"/>
    </row>
    <row r="45" spans="1:9" ht="21" customHeight="1">
      <c r="A45" s="30" t="s">
        <v>22</v>
      </c>
      <c r="B45" s="86">
        <v>77054445</v>
      </c>
      <c r="C45" s="86">
        <v>76099447</v>
      </c>
      <c r="D45" s="75">
        <f t="shared" si="2"/>
        <v>98.76061919594645</v>
      </c>
      <c r="E45" s="75">
        <f>C45/C48*100</f>
        <v>16.382555391560654</v>
      </c>
      <c r="F45" s="88"/>
      <c r="G45" s="82">
        <f>B45-C45</f>
        <v>954998</v>
      </c>
      <c r="H45" s="2"/>
      <c r="I45" s="2"/>
    </row>
    <row r="46" spans="1:9" ht="21" customHeight="1">
      <c r="A46" s="30" t="s">
        <v>23</v>
      </c>
      <c r="B46" s="86">
        <v>23210300</v>
      </c>
      <c r="C46" s="86">
        <v>23103757</v>
      </c>
      <c r="D46" s="75">
        <f t="shared" si="2"/>
        <v>99.54096672597942</v>
      </c>
      <c r="E46" s="75">
        <f>C46/C48*100</f>
        <v>4.973736258630857</v>
      </c>
      <c r="F46" s="88"/>
      <c r="G46" s="82">
        <f>B46-C46</f>
        <v>106543</v>
      </c>
      <c r="H46" s="2"/>
      <c r="I46" s="2"/>
    </row>
    <row r="47" spans="1:9" ht="21" customHeight="1">
      <c r="A47" s="30" t="s">
        <v>24</v>
      </c>
      <c r="B47" s="86">
        <v>31860</v>
      </c>
      <c r="C47" s="87">
        <v>0</v>
      </c>
      <c r="D47" s="75">
        <f t="shared" si="2"/>
        <v>0</v>
      </c>
      <c r="E47" s="75">
        <f>C47/C48*100</f>
        <v>0</v>
      </c>
      <c r="F47" s="88"/>
      <c r="G47" s="82">
        <f>B47-C47</f>
        <v>31860</v>
      </c>
      <c r="H47" s="2"/>
      <c r="I47" s="2"/>
    </row>
    <row r="48" spans="1:9" ht="21" customHeight="1" thickBot="1">
      <c r="A48" s="74" t="s">
        <v>15</v>
      </c>
      <c r="B48" s="77">
        <f>SUM(B32:B47)</f>
        <v>540264252</v>
      </c>
      <c r="C48" s="77">
        <f>SUM(C32:C47)</f>
        <v>464515121</v>
      </c>
      <c r="D48" s="78">
        <f t="shared" si="2"/>
        <v>85.97924428285143</v>
      </c>
      <c r="E48" s="78">
        <v>100</v>
      </c>
      <c r="F48" s="77">
        <f>SUM(F32:F47)</f>
        <v>42027995</v>
      </c>
      <c r="G48" s="80">
        <f>SUM(G32:G47)</f>
        <v>33721136</v>
      </c>
      <c r="H48" s="3"/>
      <c r="I48" s="3"/>
    </row>
  </sheetData>
  <sheetProtection/>
  <mergeCells count="34">
    <mergeCell ref="F16:G16"/>
    <mergeCell ref="F17:G17"/>
    <mergeCell ref="F18:G18"/>
    <mergeCell ref="F23:G23"/>
    <mergeCell ref="F19:G19"/>
    <mergeCell ref="F20:G20"/>
    <mergeCell ref="F21:G21"/>
    <mergeCell ref="F22:G22"/>
    <mergeCell ref="F28:F31"/>
    <mergeCell ref="F4:G6"/>
    <mergeCell ref="F8:G8"/>
    <mergeCell ref="F9:G9"/>
    <mergeCell ref="F10:G10"/>
    <mergeCell ref="F11:G11"/>
    <mergeCell ref="F12:G12"/>
    <mergeCell ref="F13:G13"/>
    <mergeCell ref="F14:G14"/>
    <mergeCell ref="F15:G15"/>
    <mergeCell ref="A1:G1"/>
    <mergeCell ref="C4:E4"/>
    <mergeCell ref="C28:E28"/>
    <mergeCell ref="A28:A31"/>
    <mergeCell ref="G28:G30"/>
    <mergeCell ref="A4:A7"/>
    <mergeCell ref="B4:B6"/>
    <mergeCell ref="C5:C6"/>
    <mergeCell ref="D5:D6"/>
    <mergeCell ref="A2:A3"/>
    <mergeCell ref="A26:A27"/>
    <mergeCell ref="E5:E6"/>
    <mergeCell ref="E29:E30"/>
    <mergeCell ref="C29:C30"/>
    <mergeCell ref="B28:B30"/>
    <mergeCell ref="D29:D30"/>
  </mergeCells>
  <printOptions horizontalCentered="1" vertic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tabSelected="1" view="pageBreakPreview" zoomScale="75" zoomScaleNormal="75" zoomScaleSheetLayoutView="75" zoomScalePageLayoutView="0" workbookViewId="0" topLeftCell="A1">
      <pane xSplit="10" ySplit="7" topLeftCell="K17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2.00390625" style="0" customWidth="1"/>
    <col min="2" max="2" width="12.125" style="0" hidden="1" customWidth="1"/>
    <col min="3" max="4" width="9.125" style="0" hidden="1" customWidth="1"/>
    <col min="5" max="5" width="15.75390625" style="0" hidden="1" customWidth="1"/>
    <col min="6" max="6" width="9.875" style="0" hidden="1" customWidth="1"/>
    <col min="7" max="7" width="9.625" style="0" hidden="1" customWidth="1"/>
    <col min="8" max="8" width="18.00390625" style="0" hidden="1" customWidth="1"/>
    <col min="9" max="9" width="9.875" style="0" hidden="1" customWidth="1"/>
    <col min="10" max="10" width="9.75390625" style="0" hidden="1" customWidth="1"/>
    <col min="11" max="11" width="15.125" style="0" hidden="1" customWidth="1"/>
    <col min="12" max="13" width="8.625" style="0" hidden="1" customWidth="1"/>
    <col min="14" max="14" width="15.125" style="0" hidden="1" customWidth="1"/>
    <col min="15" max="16" width="8.625" style="5" hidden="1" customWidth="1"/>
    <col min="17" max="17" width="15.625" style="5" customWidth="1"/>
    <col min="18" max="18" width="8.625" style="5" customWidth="1"/>
    <col min="19" max="19" width="8.625" style="0" customWidth="1"/>
    <col min="20" max="20" width="14.875" style="0" customWidth="1"/>
    <col min="21" max="22" width="8.625" style="0" customWidth="1"/>
    <col min="23" max="23" width="15.75390625" style="0" customWidth="1"/>
    <col min="24" max="25" width="8.625" style="0" customWidth="1"/>
    <col min="26" max="26" width="15.00390625" style="0" customWidth="1"/>
    <col min="27" max="28" width="8.625" style="0" customWidth="1"/>
    <col min="29" max="29" width="15.00390625" style="0" customWidth="1"/>
    <col min="30" max="31" width="8.625" style="0" customWidth="1"/>
    <col min="32" max="32" width="15.00390625" style="0" customWidth="1"/>
    <col min="33" max="34" width="8.625" style="0" customWidth="1"/>
    <col min="35" max="35" width="16.00390625" style="5" customWidth="1"/>
  </cols>
  <sheetData>
    <row r="1" spans="1:35" ht="55.5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R1" s="95"/>
      <c r="S1" s="95"/>
      <c r="T1" s="95" t="s">
        <v>72</v>
      </c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13.5" customHeight="1">
      <c r="A2" s="138" t="s">
        <v>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16"/>
      <c r="Q2" s="16"/>
      <c r="R2" s="1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16"/>
    </row>
    <row r="3" spans="1:35" ht="13.5" customHeight="1" thickBot="1">
      <c r="A3" s="14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6"/>
      <c r="P3" s="16"/>
      <c r="Q3" s="16"/>
      <c r="R3" s="1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6"/>
    </row>
    <row r="4" spans="1:35" ht="15.75" customHeight="1">
      <c r="A4" s="109" t="s">
        <v>47</v>
      </c>
      <c r="B4" s="26" t="s">
        <v>30</v>
      </c>
      <c r="C4" s="27"/>
      <c r="D4" s="28"/>
      <c r="E4" s="135" t="s">
        <v>31</v>
      </c>
      <c r="F4" s="136"/>
      <c r="G4" s="137"/>
      <c r="H4" s="135" t="s">
        <v>32</v>
      </c>
      <c r="I4" s="136"/>
      <c r="J4" s="137"/>
      <c r="K4" s="135" t="s">
        <v>33</v>
      </c>
      <c r="L4" s="136"/>
      <c r="M4" s="137"/>
      <c r="N4" s="135" t="s">
        <v>34</v>
      </c>
      <c r="O4" s="136"/>
      <c r="P4" s="137"/>
      <c r="Q4" s="132" t="s">
        <v>35</v>
      </c>
      <c r="R4" s="133"/>
      <c r="S4" s="134"/>
      <c r="T4" s="130" t="s">
        <v>41</v>
      </c>
      <c r="U4" s="131"/>
      <c r="V4" s="131"/>
      <c r="W4" s="130" t="s">
        <v>61</v>
      </c>
      <c r="X4" s="131"/>
      <c r="Y4" s="146"/>
      <c r="Z4" s="130" t="s">
        <v>67</v>
      </c>
      <c r="AA4" s="131"/>
      <c r="AB4" s="146"/>
      <c r="AC4" s="130" t="s">
        <v>75</v>
      </c>
      <c r="AD4" s="131"/>
      <c r="AE4" s="131"/>
      <c r="AF4" s="130" t="s">
        <v>78</v>
      </c>
      <c r="AG4" s="131"/>
      <c r="AH4" s="131"/>
      <c r="AI4" s="140" t="s">
        <v>79</v>
      </c>
    </row>
    <row r="5" spans="1:35" ht="15.75" customHeight="1">
      <c r="A5" s="110"/>
      <c r="B5" s="17" t="s">
        <v>26</v>
      </c>
      <c r="C5" s="17" t="s">
        <v>27</v>
      </c>
      <c r="D5" s="17" t="s">
        <v>28</v>
      </c>
      <c r="E5" s="126" t="s">
        <v>26</v>
      </c>
      <c r="F5" s="126" t="s">
        <v>27</v>
      </c>
      <c r="G5" s="126" t="s">
        <v>28</v>
      </c>
      <c r="H5" s="126" t="s">
        <v>26</v>
      </c>
      <c r="I5" s="126" t="s">
        <v>27</v>
      </c>
      <c r="J5" s="126" t="s">
        <v>28</v>
      </c>
      <c r="K5" s="126" t="s">
        <v>26</v>
      </c>
      <c r="L5" s="126" t="s">
        <v>27</v>
      </c>
      <c r="M5" s="126" t="s">
        <v>28</v>
      </c>
      <c r="N5" s="126" t="s">
        <v>26</v>
      </c>
      <c r="O5" s="100" t="s">
        <v>27</v>
      </c>
      <c r="P5" s="100" t="s">
        <v>28</v>
      </c>
      <c r="Q5" s="100" t="s">
        <v>26</v>
      </c>
      <c r="R5" s="100" t="s">
        <v>27</v>
      </c>
      <c r="S5" s="126" t="s">
        <v>28</v>
      </c>
      <c r="T5" s="126" t="s">
        <v>26</v>
      </c>
      <c r="U5" s="126" t="s">
        <v>27</v>
      </c>
      <c r="V5" s="126" t="s">
        <v>43</v>
      </c>
      <c r="W5" s="126" t="s">
        <v>26</v>
      </c>
      <c r="X5" s="126" t="s">
        <v>27</v>
      </c>
      <c r="Y5" s="126" t="s">
        <v>43</v>
      </c>
      <c r="Z5" s="126" t="s">
        <v>26</v>
      </c>
      <c r="AA5" s="126" t="s">
        <v>27</v>
      </c>
      <c r="AB5" s="126" t="s">
        <v>43</v>
      </c>
      <c r="AC5" s="126" t="s">
        <v>26</v>
      </c>
      <c r="AD5" s="126" t="s">
        <v>27</v>
      </c>
      <c r="AE5" s="126" t="s">
        <v>43</v>
      </c>
      <c r="AF5" s="126" t="s">
        <v>26</v>
      </c>
      <c r="AG5" s="126" t="s">
        <v>27</v>
      </c>
      <c r="AH5" s="126" t="s">
        <v>43</v>
      </c>
      <c r="AI5" s="141"/>
    </row>
    <row r="6" spans="1:35" ht="15.75" customHeight="1">
      <c r="A6" s="110"/>
      <c r="B6" s="18"/>
      <c r="C6" s="18"/>
      <c r="D6" s="18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01"/>
      <c r="P6" s="101"/>
      <c r="Q6" s="101"/>
      <c r="R6" s="101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41"/>
    </row>
    <row r="7" spans="1:35" ht="15.75" customHeight="1">
      <c r="A7" s="111"/>
      <c r="B7" s="19"/>
      <c r="C7" s="19"/>
      <c r="D7" s="19"/>
      <c r="E7" s="10" t="s">
        <v>44</v>
      </c>
      <c r="F7" s="10" t="s">
        <v>45</v>
      </c>
      <c r="G7" s="10" t="s">
        <v>45</v>
      </c>
      <c r="H7" s="10" t="s">
        <v>44</v>
      </c>
      <c r="I7" s="10" t="s">
        <v>45</v>
      </c>
      <c r="J7" s="10" t="s">
        <v>45</v>
      </c>
      <c r="K7" s="10" t="s">
        <v>44</v>
      </c>
      <c r="L7" s="10" t="s">
        <v>45</v>
      </c>
      <c r="M7" s="10" t="s">
        <v>45</v>
      </c>
      <c r="N7" s="10" t="s">
        <v>44</v>
      </c>
      <c r="O7" s="10" t="s">
        <v>45</v>
      </c>
      <c r="P7" s="10" t="s">
        <v>45</v>
      </c>
      <c r="Q7" s="10" t="s">
        <v>44</v>
      </c>
      <c r="R7" s="10" t="s">
        <v>45</v>
      </c>
      <c r="S7" s="10" t="s">
        <v>45</v>
      </c>
      <c r="T7" s="10" t="s">
        <v>44</v>
      </c>
      <c r="U7" s="10" t="s">
        <v>45</v>
      </c>
      <c r="V7" s="10" t="s">
        <v>45</v>
      </c>
      <c r="W7" s="10" t="s">
        <v>44</v>
      </c>
      <c r="X7" s="10" t="s">
        <v>45</v>
      </c>
      <c r="Y7" s="10" t="s">
        <v>45</v>
      </c>
      <c r="Z7" s="10" t="s">
        <v>44</v>
      </c>
      <c r="AA7" s="10" t="s">
        <v>45</v>
      </c>
      <c r="AB7" s="10" t="s">
        <v>45</v>
      </c>
      <c r="AC7" s="10" t="s">
        <v>44</v>
      </c>
      <c r="AD7" s="10" t="s">
        <v>45</v>
      </c>
      <c r="AE7" s="10" t="s">
        <v>45</v>
      </c>
      <c r="AF7" s="10" t="s">
        <v>44</v>
      </c>
      <c r="AG7" s="10" t="s">
        <v>45</v>
      </c>
      <c r="AH7" s="10" t="s">
        <v>45</v>
      </c>
      <c r="AI7" s="29" t="s">
        <v>44</v>
      </c>
    </row>
    <row r="8" spans="1:35" ht="24" customHeight="1">
      <c r="A8" s="30" t="s">
        <v>2</v>
      </c>
      <c r="B8" s="9">
        <v>98696211</v>
      </c>
      <c r="C8" s="20">
        <f aca="true" t="shared" si="0" ref="C8:C23">B8/$B$23</f>
        <v>0.18057168456703587</v>
      </c>
      <c r="D8" s="21" t="e">
        <f>B8/#REF!</f>
        <v>#REF!</v>
      </c>
      <c r="E8" s="44">
        <v>101281954</v>
      </c>
      <c r="F8" s="45">
        <f aca="true" t="shared" si="1" ref="F8:F23">E8/$E$23*100</f>
        <v>18.954482033930592</v>
      </c>
      <c r="G8" s="46">
        <f aca="true" t="shared" si="2" ref="G8:G23">E8/B8*100</f>
        <v>102.61990098079853</v>
      </c>
      <c r="H8" s="44">
        <v>103645664</v>
      </c>
      <c r="I8" s="45">
        <f aca="true" t="shared" si="3" ref="I8:I23">H8/$H$23*100</f>
        <v>20.817192731100235</v>
      </c>
      <c r="J8" s="46">
        <f aca="true" t="shared" si="4" ref="J8:J23">H8/E8*100</f>
        <v>102.33379186187501</v>
      </c>
      <c r="K8" s="44">
        <v>105504061</v>
      </c>
      <c r="L8" s="45">
        <f aca="true" t="shared" si="5" ref="L8:L23">K8/$K$23*100</f>
        <v>21.87478904858759</v>
      </c>
      <c r="M8" s="45">
        <f aca="true" t="shared" si="6" ref="M8:M23">K8/H8*100</f>
        <v>101.7930291806515</v>
      </c>
      <c r="N8" s="44">
        <v>109843512</v>
      </c>
      <c r="O8" s="45">
        <f aca="true" t="shared" si="7" ref="O8:O22">N8/$N$23*100</f>
        <v>23.663899693952878</v>
      </c>
      <c r="P8" s="50">
        <f aca="true" t="shared" si="8" ref="P8:P23">N8/K8*100</f>
        <v>104.11306537290541</v>
      </c>
      <c r="Q8" s="47">
        <v>132831648</v>
      </c>
      <c r="R8" s="48">
        <f aca="true" t="shared" si="9" ref="R8:R22">Q8/$Q$23*100</f>
        <v>29.276200405309122</v>
      </c>
      <c r="S8" s="48">
        <f>Q8/N8*100</f>
        <v>120.92807811898805</v>
      </c>
      <c r="T8" s="47">
        <v>125852778</v>
      </c>
      <c r="U8" s="64">
        <f>T8/T23*100</f>
        <v>27.589915753897966</v>
      </c>
      <c r="V8" s="46">
        <f>T8/Q8*100</f>
        <v>94.7460788862606</v>
      </c>
      <c r="W8" s="47">
        <v>110682212</v>
      </c>
      <c r="X8" s="64">
        <f>W8/$W$23*100</f>
        <v>22.012534941441373</v>
      </c>
      <c r="Y8" s="45">
        <f>W8/T8*100</f>
        <v>87.94578376331113</v>
      </c>
      <c r="Z8" s="47">
        <v>105024397</v>
      </c>
      <c r="AA8" s="64">
        <f>Z8/$W$23*100</f>
        <v>20.887305800016996</v>
      </c>
      <c r="AB8" s="45">
        <f>Z8/W8*100</f>
        <v>94.88823461533276</v>
      </c>
      <c r="AC8" s="47">
        <v>102614249</v>
      </c>
      <c r="AD8" s="64">
        <f>AC8/$W$23*100</f>
        <v>20.407974332878943</v>
      </c>
      <c r="AE8" s="46">
        <f>AC8/Z8*100</f>
        <v>97.70515416527456</v>
      </c>
      <c r="AF8" s="90">
        <v>104331563</v>
      </c>
      <c r="AG8" s="64">
        <f>AF8/$W$23*100</f>
        <v>20.749514619681545</v>
      </c>
      <c r="AH8" s="46">
        <f>AF8/AC8*100</f>
        <v>101.67356289865748</v>
      </c>
      <c r="AI8" s="91">
        <v>100700000</v>
      </c>
    </row>
    <row r="9" spans="1:35" ht="24" customHeight="1">
      <c r="A9" s="30" t="s">
        <v>3</v>
      </c>
      <c r="B9" s="9">
        <v>18173531</v>
      </c>
      <c r="C9" s="20">
        <f t="shared" si="0"/>
        <v>0.03324975775616399</v>
      </c>
      <c r="D9" s="21" t="e">
        <f>B9/#REF!</f>
        <v>#REF!</v>
      </c>
      <c r="E9" s="44">
        <v>20425681</v>
      </c>
      <c r="F9" s="45">
        <f t="shared" si="1"/>
        <v>3.8225783395262845</v>
      </c>
      <c r="G9" s="46">
        <f t="shared" si="2"/>
        <v>112.39247342742584</v>
      </c>
      <c r="H9" s="44">
        <v>22720117</v>
      </c>
      <c r="I9" s="45">
        <f t="shared" si="3"/>
        <v>4.563326975860242</v>
      </c>
      <c r="J9" s="46">
        <f t="shared" si="4"/>
        <v>111.23309426011303</v>
      </c>
      <c r="K9" s="44">
        <v>21046810</v>
      </c>
      <c r="L9" s="45">
        <f t="shared" si="5"/>
        <v>4.363761210060946</v>
      </c>
      <c r="M9" s="45">
        <f t="shared" si="6"/>
        <v>92.63513035606287</v>
      </c>
      <c r="N9" s="44">
        <v>22009594</v>
      </c>
      <c r="O9" s="45">
        <f t="shared" si="7"/>
        <v>4.741589332291443</v>
      </c>
      <c r="P9" s="50">
        <f t="shared" si="8"/>
        <v>104.5744889605598</v>
      </c>
      <c r="Q9" s="47">
        <v>21669292</v>
      </c>
      <c r="R9" s="49">
        <f t="shared" si="9"/>
        <v>4.7759291161784105</v>
      </c>
      <c r="S9" s="48">
        <f aca="true" t="shared" si="10" ref="S9:S23">Q9/N9*100</f>
        <v>98.4538469905442</v>
      </c>
      <c r="T9" s="47">
        <v>20459514</v>
      </c>
      <c r="U9" s="64">
        <f>T9/T23*100</f>
        <v>4.48521102669419</v>
      </c>
      <c r="V9" s="46">
        <f aca="true" t="shared" si="11" ref="V9:V23">T9/Q9*100</f>
        <v>94.41708570819942</v>
      </c>
      <c r="W9" s="47">
        <v>21782208</v>
      </c>
      <c r="X9" s="64">
        <f>W9/$W$23*100</f>
        <v>4.332056669609601</v>
      </c>
      <c r="Y9" s="45">
        <f aca="true" t="shared" si="12" ref="Y9:Y23">W9/T9*100</f>
        <v>106.46493362452306</v>
      </c>
      <c r="Z9" s="47">
        <v>21749752</v>
      </c>
      <c r="AA9" s="64">
        <f>Z9/$W$23*100</f>
        <v>4.3256018037269115</v>
      </c>
      <c r="AB9" s="45">
        <f aca="true" t="shared" si="13" ref="AB9:AB23">Z9/W9*100</f>
        <v>99.85099765827229</v>
      </c>
      <c r="AC9" s="47">
        <v>21621223</v>
      </c>
      <c r="AD9" s="64">
        <f>AC9/$W$23*100</f>
        <v>4.300039890458604</v>
      </c>
      <c r="AE9" s="46">
        <f aca="true" t="shared" si="14" ref="AE9:AE23">AC9/Z9*100</f>
        <v>99.40905533083779</v>
      </c>
      <c r="AF9" s="90">
        <v>21589937</v>
      </c>
      <c r="AG9" s="64">
        <f>AF9/$W$23*100</f>
        <v>4.293817714774421</v>
      </c>
      <c r="AH9" s="46">
        <f aca="true" t="shared" si="15" ref="AH9:AH23">AF9/AC9*100</f>
        <v>99.85529958226692</v>
      </c>
      <c r="AI9" s="91">
        <v>20398000</v>
      </c>
    </row>
    <row r="10" spans="1:35" ht="24" customHeight="1">
      <c r="A10" s="30" t="s">
        <v>4</v>
      </c>
      <c r="B10" s="9">
        <v>1540087</v>
      </c>
      <c r="C10" s="20">
        <f t="shared" si="0"/>
        <v>0.0028176978746407254</v>
      </c>
      <c r="D10" s="21" t="e">
        <f>B10/#REF!</f>
        <v>#REF!</v>
      </c>
      <c r="E10" s="44">
        <v>1950932</v>
      </c>
      <c r="F10" s="45">
        <f t="shared" si="1"/>
        <v>0.3651085320038383</v>
      </c>
      <c r="G10" s="46">
        <f t="shared" si="2"/>
        <v>126.67673969067981</v>
      </c>
      <c r="H10" s="44">
        <v>4555827</v>
      </c>
      <c r="I10" s="45">
        <f t="shared" si="3"/>
        <v>0.9150361438038564</v>
      </c>
      <c r="J10" s="46">
        <f t="shared" si="4"/>
        <v>233.52054300201135</v>
      </c>
      <c r="K10" s="44">
        <v>9698093</v>
      </c>
      <c r="L10" s="45">
        <f t="shared" si="5"/>
        <v>2.010763723574432</v>
      </c>
      <c r="M10" s="45">
        <f t="shared" si="6"/>
        <v>212.8722842197476</v>
      </c>
      <c r="N10" s="44">
        <v>27026096</v>
      </c>
      <c r="O10" s="50">
        <f t="shared" si="7"/>
        <v>5.822308602652299</v>
      </c>
      <c r="P10" s="50">
        <f t="shared" si="8"/>
        <v>278.67433319107164</v>
      </c>
      <c r="Q10" s="47">
        <v>2074042</v>
      </c>
      <c r="R10" s="49">
        <v>0.4</v>
      </c>
      <c r="S10" s="48">
        <f t="shared" si="10"/>
        <v>7.6742197615223455</v>
      </c>
      <c r="T10" s="47">
        <v>1940095</v>
      </c>
      <c r="U10" s="64">
        <f>T10/T23*100</f>
        <v>0.425314867539584</v>
      </c>
      <c r="V10" s="46">
        <f t="shared" si="11"/>
        <v>93.54174119906926</v>
      </c>
      <c r="W10" s="47">
        <v>8132352</v>
      </c>
      <c r="X10" s="64">
        <f aca="true" t="shared" si="16" ref="X10:X22">W10/$W$23*100</f>
        <v>1.6173663258202737</v>
      </c>
      <c r="Y10" s="45">
        <f t="shared" si="12"/>
        <v>419.17287555506306</v>
      </c>
      <c r="Z10" s="47">
        <v>15556335</v>
      </c>
      <c r="AA10" s="64">
        <f aca="true" t="shared" si="17" ref="AA10:AA22">Z10/$W$23*100</f>
        <v>3.0938518625582527</v>
      </c>
      <c r="AB10" s="45">
        <f t="shared" si="13"/>
        <v>191.2894941094532</v>
      </c>
      <c r="AC10" s="47">
        <v>16411475</v>
      </c>
      <c r="AD10" s="64">
        <f aca="true" t="shared" si="18" ref="AD10:AD22">AC10/$W$23*100</f>
        <v>3.2639225432004517</v>
      </c>
      <c r="AE10" s="46">
        <f t="shared" si="14"/>
        <v>105.49705312980211</v>
      </c>
      <c r="AF10" s="90">
        <v>16684044</v>
      </c>
      <c r="AG10" s="64">
        <f aca="true" t="shared" si="19" ref="AG10:AG22">AF10/$W$23*100</f>
        <v>3.3181312053516363</v>
      </c>
      <c r="AH10" s="46">
        <f t="shared" si="15"/>
        <v>101.66084401310668</v>
      </c>
      <c r="AI10" s="91">
        <v>17830000</v>
      </c>
    </row>
    <row r="11" spans="1:35" ht="24" customHeight="1">
      <c r="A11" s="30" t="s">
        <v>25</v>
      </c>
      <c r="B11" s="9">
        <v>1401585</v>
      </c>
      <c r="C11" s="20">
        <f t="shared" si="0"/>
        <v>0.002564298689378146</v>
      </c>
      <c r="D11" s="21" t="e">
        <f>B11/#REF!</f>
        <v>#REF!</v>
      </c>
      <c r="E11" s="44">
        <v>2746134</v>
      </c>
      <c r="F11" s="45">
        <f t="shared" si="1"/>
        <v>0.5139271657986175</v>
      </c>
      <c r="G11" s="46">
        <f t="shared" si="2"/>
        <v>195.93060713406607</v>
      </c>
      <c r="H11" s="44">
        <v>4162051</v>
      </c>
      <c r="I11" s="45">
        <f t="shared" si="3"/>
        <v>0.8359463819313122</v>
      </c>
      <c r="J11" s="46">
        <f t="shared" si="4"/>
        <v>151.56037542232096</v>
      </c>
      <c r="K11" s="44">
        <v>8903441</v>
      </c>
      <c r="L11" s="45">
        <f t="shared" si="5"/>
        <v>1.846003763604377</v>
      </c>
      <c r="M11" s="45">
        <f t="shared" si="6"/>
        <v>213.9195555268304</v>
      </c>
      <c r="N11" s="44">
        <v>943618</v>
      </c>
      <c r="O11" s="50">
        <f t="shared" si="7"/>
        <v>0.20328630517029012</v>
      </c>
      <c r="P11" s="50">
        <f t="shared" si="8"/>
        <v>10.598351805779362</v>
      </c>
      <c r="Q11" s="47">
        <v>960508</v>
      </c>
      <c r="R11" s="49">
        <f t="shared" si="9"/>
        <v>0.21169672380261859</v>
      </c>
      <c r="S11" s="48">
        <f t="shared" si="10"/>
        <v>101.7899192257884</v>
      </c>
      <c r="T11" s="47">
        <v>2084458</v>
      </c>
      <c r="U11" s="64">
        <f>T11/T23*100</f>
        <v>0.45696266325196766</v>
      </c>
      <c r="V11" s="46">
        <f t="shared" si="11"/>
        <v>217.0162039254228</v>
      </c>
      <c r="W11" s="47">
        <v>1423960</v>
      </c>
      <c r="X11" s="64">
        <f t="shared" si="16"/>
        <v>0.2831978932189651</v>
      </c>
      <c r="Y11" s="45">
        <f t="shared" si="12"/>
        <v>68.31320180113968</v>
      </c>
      <c r="Z11" s="47">
        <v>1697178</v>
      </c>
      <c r="AA11" s="64">
        <f t="shared" si="17"/>
        <v>0.3375356288221416</v>
      </c>
      <c r="AB11" s="45">
        <f t="shared" si="13"/>
        <v>119.18719626955814</v>
      </c>
      <c r="AC11" s="47">
        <v>1510457</v>
      </c>
      <c r="AD11" s="64">
        <f t="shared" si="18"/>
        <v>0.3004004608260333</v>
      </c>
      <c r="AE11" s="46">
        <f t="shared" si="14"/>
        <v>88.99814869153383</v>
      </c>
      <c r="AF11" s="90">
        <v>563880</v>
      </c>
      <c r="AG11" s="64">
        <f t="shared" si="19"/>
        <v>0.11214474284973598</v>
      </c>
      <c r="AH11" s="46">
        <f t="shared" si="15"/>
        <v>37.33174794118601</v>
      </c>
      <c r="AI11" s="91">
        <v>500000</v>
      </c>
    </row>
    <row r="12" spans="1:35" ht="24" customHeight="1">
      <c r="A12" s="30" t="s">
        <v>5</v>
      </c>
      <c r="B12" s="9">
        <v>177674325</v>
      </c>
      <c r="C12" s="20">
        <f t="shared" si="0"/>
        <v>0.3250677188566136</v>
      </c>
      <c r="D12" s="21" t="e">
        <f>B12/#REF!</f>
        <v>#REF!</v>
      </c>
      <c r="E12" s="44">
        <v>161901905</v>
      </c>
      <c r="F12" s="45">
        <f t="shared" si="1"/>
        <v>30.29924511114426</v>
      </c>
      <c r="G12" s="46">
        <f t="shared" si="2"/>
        <v>91.12284794102918</v>
      </c>
      <c r="H12" s="44">
        <v>146650347</v>
      </c>
      <c r="I12" s="45">
        <f t="shared" si="3"/>
        <v>29.454667178182458</v>
      </c>
      <c r="J12" s="46">
        <f t="shared" si="4"/>
        <v>90.5797538330386</v>
      </c>
      <c r="K12" s="44">
        <v>146462588</v>
      </c>
      <c r="L12" s="45">
        <f t="shared" si="5"/>
        <v>30.366965836606013</v>
      </c>
      <c r="M12" s="45">
        <f t="shared" si="6"/>
        <v>99.8719682538494</v>
      </c>
      <c r="N12" s="44">
        <v>143197061</v>
      </c>
      <c r="O12" s="50">
        <f t="shared" si="7"/>
        <v>30.84934946337888</v>
      </c>
      <c r="P12" s="50">
        <f t="shared" si="8"/>
        <v>97.7704019541154</v>
      </c>
      <c r="Q12" s="47">
        <v>141292392</v>
      </c>
      <c r="R12" s="49">
        <f t="shared" si="9"/>
        <v>31.140955082763828</v>
      </c>
      <c r="S12" s="48">
        <f t="shared" si="10"/>
        <v>98.66989658398086</v>
      </c>
      <c r="T12" s="47">
        <v>141067674</v>
      </c>
      <c r="U12" s="64">
        <f>T12/T23*100</f>
        <v>30.92538204646021</v>
      </c>
      <c r="V12" s="46">
        <f t="shared" si="11"/>
        <v>99.84095534315817</v>
      </c>
      <c r="W12" s="47">
        <v>131499545</v>
      </c>
      <c r="X12" s="64">
        <f t="shared" si="16"/>
        <v>26.15269677747444</v>
      </c>
      <c r="Y12" s="45">
        <f t="shared" si="12"/>
        <v>93.21734829199778</v>
      </c>
      <c r="Z12" s="47">
        <v>143776450</v>
      </c>
      <c r="AA12" s="64">
        <f t="shared" si="17"/>
        <v>28.594333924058173</v>
      </c>
      <c r="AB12" s="45">
        <f t="shared" si="13"/>
        <v>109.33608173321056</v>
      </c>
      <c r="AC12" s="47">
        <v>150061520</v>
      </c>
      <c r="AD12" s="64">
        <f t="shared" si="18"/>
        <v>29.84431186075142</v>
      </c>
      <c r="AE12" s="46">
        <f t="shared" si="14"/>
        <v>104.3714182677344</v>
      </c>
      <c r="AF12" s="90">
        <v>150136534</v>
      </c>
      <c r="AG12" s="64">
        <f t="shared" si="19"/>
        <v>29.859230683444427</v>
      </c>
      <c r="AH12" s="46">
        <f t="shared" si="15"/>
        <v>100.04998883124733</v>
      </c>
      <c r="AI12" s="92">
        <v>144000000</v>
      </c>
    </row>
    <row r="13" spans="1:35" ht="24" customHeight="1">
      <c r="A13" s="31" t="s">
        <v>6</v>
      </c>
      <c r="B13" s="9">
        <v>485846</v>
      </c>
      <c r="C13" s="20">
        <f t="shared" si="0"/>
        <v>0.0008888895507868697</v>
      </c>
      <c r="D13" s="21" t="e">
        <f>B13/#REF!</f>
        <v>#REF!</v>
      </c>
      <c r="E13" s="44">
        <v>527286</v>
      </c>
      <c r="F13" s="45">
        <f t="shared" si="1"/>
        <v>0.09867930681652455</v>
      </c>
      <c r="G13" s="46">
        <f t="shared" si="2"/>
        <v>108.52945171926906</v>
      </c>
      <c r="H13" s="44">
        <v>500945</v>
      </c>
      <c r="I13" s="45">
        <f t="shared" si="3"/>
        <v>0.10061461531744355</v>
      </c>
      <c r="J13" s="46">
        <f t="shared" si="4"/>
        <v>95.00441885428401</v>
      </c>
      <c r="K13" s="44">
        <v>498498</v>
      </c>
      <c r="L13" s="45">
        <f t="shared" si="5"/>
        <v>0.10335657687283542</v>
      </c>
      <c r="M13" s="45">
        <f t="shared" si="6"/>
        <v>99.5115232211121</v>
      </c>
      <c r="N13" s="44">
        <v>524090</v>
      </c>
      <c r="O13" s="50">
        <f t="shared" si="7"/>
        <v>0.11290619686853934</v>
      </c>
      <c r="P13" s="50">
        <f t="shared" si="8"/>
        <v>105.13382200129189</v>
      </c>
      <c r="Q13" s="47">
        <v>511911</v>
      </c>
      <c r="R13" s="49">
        <f t="shared" si="9"/>
        <v>0.11282558976970758</v>
      </c>
      <c r="S13" s="48">
        <f t="shared" si="10"/>
        <v>97.67616249117518</v>
      </c>
      <c r="T13" s="47">
        <v>457570</v>
      </c>
      <c r="U13" s="64">
        <f>T13/T23*100</f>
        <v>0.10031020333544877</v>
      </c>
      <c r="V13" s="46">
        <f t="shared" si="11"/>
        <v>89.38467819601455</v>
      </c>
      <c r="W13" s="47">
        <v>455728</v>
      </c>
      <c r="X13" s="64">
        <f t="shared" si="16"/>
        <v>0.09063541776517074</v>
      </c>
      <c r="Y13" s="45">
        <f t="shared" si="12"/>
        <v>99.5974386432677</v>
      </c>
      <c r="Z13" s="47">
        <v>443222</v>
      </c>
      <c r="AA13" s="64">
        <f t="shared" si="17"/>
        <v>0.08814821808779472</v>
      </c>
      <c r="AB13" s="45">
        <f t="shared" si="13"/>
        <v>97.2558192606116</v>
      </c>
      <c r="AC13" s="47">
        <v>431014</v>
      </c>
      <c r="AD13" s="64">
        <f t="shared" si="18"/>
        <v>0.08572028480285894</v>
      </c>
      <c r="AE13" s="46">
        <f t="shared" si="14"/>
        <v>97.24562408905695</v>
      </c>
      <c r="AF13" s="90">
        <v>415133</v>
      </c>
      <c r="AG13" s="64">
        <f t="shared" si="19"/>
        <v>0.0825618633990201</v>
      </c>
      <c r="AH13" s="46">
        <f t="shared" si="15"/>
        <v>96.31543290937185</v>
      </c>
      <c r="AI13" s="91">
        <v>400000</v>
      </c>
    </row>
    <row r="14" spans="1:35" ht="24" customHeight="1">
      <c r="A14" s="30" t="s">
        <v>7</v>
      </c>
      <c r="B14" s="9">
        <v>7553396</v>
      </c>
      <c r="C14" s="20">
        <f t="shared" si="0"/>
        <v>0.013819471143850804</v>
      </c>
      <c r="D14" s="21" t="e">
        <f>B14/#REF!</f>
        <v>#REF!</v>
      </c>
      <c r="E14" s="44">
        <v>9075139</v>
      </c>
      <c r="F14" s="45">
        <f t="shared" si="1"/>
        <v>1.698373227780764</v>
      </c>
      <c r="G14" s="46">
        <f t="shared" si="2"/>
        <v>120.14647451292109</v>
      </c>
      <c r="H14" s="44">
        <v>2091361</v>
      </c>
      <c r="I14" s="45">
        <f t="shared" si="3"/>
        <v>0.42004907226323057</v>
      </c>
      <c r="J14" s="46">
        <f t="shared" si="4"/>
        <v>23.044947300531703</v>
      </c>
      <c r="K14" s="44">
        <v>2961269</v>
      </c>
      <c r="L14" s="45">
        <f t="shared" si="5"/>
        <v>0.6139776429186166</v>
      </c>
      <c r="M14" s="45">
        <f t="shared" si="6"/>
        <v>141.5953056406809</v>
      </c>
      <c r="N14" s="44">
        <v>2428840</v>
      </c>
      <c r="O14" s="50">
        <f t="shared" si="7"/>
        <v>0.5232518979606233</v>
      </c>
      <c r="P14" s="50">
        <f t="shared" si="8"/>
        <v>82.02024199760305</v>
      </c>
      <c r="Q14" s="47">
        <v>2501936</v>
      </c>
      <c r="R14" s="49">
        <v>0.5</v>
      </c>
      <c r="S14" s="48">
        <f t="shared" si="10"/>
        <v>103.00950247854944</v>
      </c>
      <c r="T14" s="47">
        <v>1957672</v>
      </c>
      <c r="U14" s="64">
        <f>T14/T23*100</f>
        <v>0.42916816308786554</v>
      </c>
      <c r="V14" s="46">
        <f t="shared" si="11"/>
        <v>78.2462860760627</v>
      </c>
      <c r="W14" s="47">
        <v>2478753</v>
      </c>
      <c r="X14" s="64">
        <f t="shared" si="16"/>
        <v>0.49297566463256653</v>
      </c>
      <c r="Y14" s="45">
        <f t="shared" si="12"/>
        <v>126.61738023529989</v>
      </c>
      <c r="Z14" s="47">
        <v>1259239</v>
      </c>
      <c r="AA14" s="64">
        <f t="shared" si="17"/>
        <v>0.25043809647683674</v>
      </c>
      <c r="AB14" s="45">
        <f t="shared" si="13"/>
        <v>50.80131017491456</v>
      </c>
      <c r="AC14" s="47">
        <v>908239</v>
      </c>
      <c r="AD14" s="64">
        <f t="shared" si="18"/>
        <v>0.1806310369247027</v>
      </c>
      <c r="AE14" s="46">
        <f t="shared" si="14"/>
        <v>72.12602214512098</v>
      </c>
      <c r="AF14" s="90">
        <v>975229</v>
      </c>
      <c r="AG14" s="64">
        <f t="shared" si="19"/>
        <v>0.1939540423930715</v>
      </c>
      <c r="AH14" s="46">
        <f t="shared" si="15"/>
        <v>107.37581187330647</v>
      </c>
      <c r="AI14" s="91">
        <v>581212</v>
      </c>
    </row>
    <row r="15" spans="1:35" ht="24" customHeight="1">
      <c r="A15" s="30" t="s">
        <v>8</v>
      </c>
      <c r="B15" s="9">
        <v>10541565</v>
      </c>
      <c r="C15" s="20">
        <f t="shared" si="0"/>
        <v>0.019286537251393628</v>
      </c>
      <c r="D15" s="21" t="e">
        <f>B15/#REF!</f>
        <v>#REF!</v>
      </c>
      <c r="E15" s="44">
        <v>10056337</v>
      </c>
      <c r="F15" s="45">
        <f t="shared" si="1"/>
        <v>1.88200021292689</v>
      </c>
      <c r="G15" s="46">
        <f t="shared" si="2"/>
        <v>95.39700224776871</v>
      </c>
      <c r="H15" s="44">
        <v>9555157</v>
      </c>
      <c r="I15" s="45">
        <f t="shared" si="3"/>
        <v>1.919149698774871</v>
      </c>
      <c r="J15" s="46">
        <f t="shared" si="4"/>
        <v>95.01627680138405</v>
      </c>
      <c r="K15" s="44">
        <v>9191975</v>
      </c>
      <c r="L15" s="45">
        <f t="shared" si="5"/>
        <v>1.9058272464496977</v>
      </c>
      <c r="M15" s="45">
        <f t="shared" si="6"/>
        <v>96.19909960663126</v>
      </c>
      <c r="N15" s="44">
        <v>8390925</v>
      </c>
      <c r="O15" s="50">
        <f t="shared" si="7"/>
        <v>1.8076807990214439</v>
      </c>
      <c r="P15" s="50">
        <f t="shared" si="8"/>
        <v>91.28533313025764</v>
      </c>
      <c r="Q15" s="47">
        <v>8227274</v>
      </c>
      <c r="R15" s="49">
        <f t="shared" si="9"/>
        <v>1.8132977045755634</v>
      </c>
      <c r="S15" s="48">
        <f t="shared" si="10"/>
        <v>98.04966675306953</v>
      </c>
      <c r="T15" s="47">
        <v>8011454</v>
      </c>
      <c r="U15" s="64">
        <f>T15/T23*100</f>
        <v>1.7563008496024526</v>
      </c>
      <c r="V15" s="46">
        <f t="shared" si="11"/>
        <v>97.37677388646591</v>
      </c>
      <c r="W15" s="47">
        <v>8243632</v>
      </c>
      <c r="X15" s="64">
        <f t="shared" si="16"/>
        <v>1.6394977491449505</v>
      </c>
      <c r="Y15" s="45">
        <f t="shared" si="12"/>
        <v>102.89807568014496</v>
      </c>
      <c r="Z15" s="47">
        <v>5730845</v>
      </c>
      <c r="AA15" s="64">
        <f t="shared" si="17"/>
        <v>1.1397533851824773</v>
      </c>
      <c r="AB15" s="45">
        <f t="shared" si="13"/>
        <v>69.51844769392909</v>
      </c>
      <c r="AC15" s="47">
        <v>5521002</v>
      </c>
      <c r="AD15" s="64">
        <f t="shared" si="18"/>
        <v>1.098019701998436</v>
      </c>
      <c r="AE15" s="46">
        <f t="shared" si="14"/>
        <v>96.33835847942144</v>
      </c>
      <c r="AF15" s="90">
        <v>5409538</v>
      </c>
      <c r="AG15" s="64">
        <f t="shared" si="19"/>
        <v>1.075851684659635</v>
      </c>
      <c r="AH15" s="46">
        <f t="shared" si="15"/>
        <v>97.98109111353338</v>
      </c>
      <c r="AI15" s="91">
        <v>5640475</v>
      </c>
    </row>
    <row r="16" spans="1:35" ht="24" customHeight="1">
      <c r="A16" s="30" t="s">
        <v>9</v>
      </c>
      <c r="B16" s="9">
        <v>93710208</v>
      </c>
      <c r="C16" s="20">
        <f t="shared" si="0"/>
        <v>0.17144944013795343</v>
      </c>
      <c r="D16" s="21" t="e">
        <f>B16/#REF!</f>
        <v>#REF!</v>
      </c>
      <c r="E16" s="44">
        <v>91255836</v>
      </c>
      <c r="F16" s="45">
        <f t="shared" si="1"/>
        <v>17.07813717686881</v>
      </c>
      <c r="G16" s="46">
        <f t="shared" si="2"/>
        <v>97.38089152464585</v>
      </c>
      <c r="H16" s="44">
        <v>85417249</v>
      </c>
      <c r="I16" s="45">
        <f t="shared" si="3"/>
        <v>17.156022416850732</v>
      </c>
      <c r="J16" s="46">
        <f t="shared" si="4"/>
        <v>93.60195768739656</v>
      </c>
      <c r="K16" s="44">
        <v>77395400</v>
      </c>
      <c r="L16" s="45">
        <f t="shared" si="5"/>
        <v>16.046851962703656</v>
      </c>
      <c r="M16" s="45">
        <f t="shared" si="6"/>
        <v>90.6086310506207</v>
      </c>
      <c r="N16" s="44">
        <v>62872485</v>
      </c>
      <c r="O16" s="50">
        <f t="shared" si="7"/>
        <v>13.544797971768755</v>
      </c>
      <c r="P16" s="50">
        <f t="shared" si="8"/>
        <v>81.23542872056996</v>
      </c>
      <c r="Q16" s="47">
        <v>59723101</v>
      </c>
      <c r="R16" s="49">
        <f t="shared" si="9"/>
        <v>13.163018753652123</v>
      </c>
      <c r="S16" s="48">
        <f t="shared" si="10"/>
        <v>94.990838997377</v>
      </c>
      <c r="T16" s="47">
        <v>69402638</v>
      </c>
      <c r="U16" s="64">
        <f>T16/T23*100</f>
        <v>15.214705356112818</v>
      </c>
      <c r="V16" s="46">
        <f t="shared" si="11"/>
        <v>116.20735835535399</v>
      </c>
      <c r="W16" s="47">
        <v>105721667</v>
      </c>
      <c r="X16" s="64">
        <f t="shared" si="16"/>
        <v>21.025979214301657</v>
      </c>
      <c r="Y16" s="45">
        <f t="shared" si="12"/>
        <v>152.33090563502788</v>
      </c>
      <c r="Z16" s="47">
        <v>72477212</v>
      </c>
      <c r="AA16" s="64">
        <f t="shared" si="17"/>
        <v>14.414304997882171</v>
      </c>
      <c r="AB16" s="45">
        <f t="shared" si="13"/>
        <v>68.55473816923451</v>
      </c>
      <c r="AC16" s="47">
        <v>69188040</v>
      </c>
      <c r="AD16" s="64">
        <f t="shared" si="18"/>
        <v>13.76015278796419</v>
      </c>
      <c r="AE16" s="46">
        <f t="shared" si="14"/>
        <v>95.46178459513591</v>
      </c>
      <c r="AF16" s="90">
        <v>65632956</v>
      </c>
      <c r="AG16" s="64">
        <f t="shared" si="19"/>
        <v>13.053115863460373</v>
      </c>
      <c r="AH16" s="46">
        <f t="shared" si="15"/>
        <v>94.8617073124199</v>
      </c>
      <c r="AI16" s="91">
        <v>65042187</v>
      </c>
    </row>
    <row r="17" spans="1:35" ht="24" customHeight="1">
      <c r="A17" s="30" t="s">
        <v>10</v>
      </c>
      <c r="B17" s="9">
        <v>603383</v>
      </c>
      <c r="C17" s="20">
        <f t="shared" si="0"/>
        <v>0.001103931788719952</v>
      </c>
      <c r="D17" s="21" t="e">
        <f>B17/#REF!</f>
        <v>#REF!</v>
      </c>
      <c r="E17" s="44">
        <v>384742</v>
      </c>
      <c r="F17" s="45">
        <f t="shared" si="1"/>
        <v>0.07200281035946961</v>
      </c>
      <c r="G17" s="46">
        <f t="shared" si="2"/>
        <v>63.76414317274435</v>
      </c>
      <c r="H17" s="44">
        <v>553765</v>
      </c>
      <c r="I17" s="45">
        <f t="shared" si="3"/>
        <v>0.11122349250170004</v>
      </c>
      <c r="J17" s="46">
        <f t="shared" si="4"/>
        <v>143.93151774435856</v>
      </c>
      <c r="K17" s="44">
        <v>698350</v>
      </c>
      <c r="L17" s="45">
        <f t="shared" si="5"/>
        <v>0.14479308935872284</v>
      </c>
      <c r="M17" s="45">
        <f t="shared" si="6"/>
        <v>126.10945075979882</v>
      </c>
      <c r="N17" s="44">
        <v>682836</v>
      </c>
      <c r="O17" s="50">
        <f t="shared" si="7"/>
        <v>0.14710529841234507</v>
      </c>
      <c r="P17" s="50">
        <f t="shared" si="8"/>
        <v>97.77847784062433</v>
      </c>
      <c r="Q17" s="47">
        <v>761905</v>
      </c>
      <c r="R17" s="49">
        <f t="shared" si="9"/>
        <v>0.1679244653337964</v>
      </c>
      <c r="S17" s="48">
        <f t="shared" si="10"/>
        <v>111.5795007878905</v>
      </c>
      <c r="T17" s="47">
        <v>754631</v>
      </c>
      <c r="U17" s="64">
        <f>T17/T23*100</f>
        <v>0.16543302457161316</v>
      </c>
      <c r="V17" s="46">
        <f t="shared" si="11"/>
        <v>99.04528779834756</v>
      </c>
      <c r="W17" s="47">
        <v>1195233</v>
      </c>
      <c r="X17" s="64">
        <f t="shared" si="16"/>
        <v>0.2377085504549168</v>
      </c>
      <c r="Y17" s="45">
        <f t="shared" si="12"/>
        <v>158.38641667251943</v>
      </c>
      <c r="Z17" s="47">
        <v>822511</v>
      </c>
      <c r="AA17" s="64">
        <f t="shared" si="17"/>
        <v>0.16358140843101224</v>
      </c>
      <c r="AB17" s="45">
        <f t="shared" si="13"/>
        <v>68.81595471343245</v>
      </c>
      <c r="AC17" s="47">
        <v>5466117</v>
      </c>
      <c r="AD17" s="64">
        <f t="shared" si="18"/>
        <v>1.0871041451223136</v>
      </c>
      <c r="AE17" s="46">
        <f t="shared" si="14"/>
        <v>664.5646076465846</v>
      </c>
      <c r="AF17" s="90">
        <v>872393</v>
      </c>
      <c r="AG17" s="64">
        <f t="shared" si="19"/>
        <v>0.17350196610787708</v>
      </c>
      <c r="AH17" s="46">
        <f t="shared" si="15"/>
        <v>15.960013296458895</v>
      </c>
      <c r="AI17" s="91">
        <v>2172877</v>
      </c>
    </row>
    <row r="18" spans="1:35" ht="24" customHeight="1">
      <c r="A18" s="30" t="s">
        <v>52</v>
      </c>
      <c r="B18" s="9">
        <v>2500</v>
      </c>
      <c r="C18" s="20">
        <f t="shared" si="0"/>
        <v>4.573926464285338E-06</v>
      </c>
      <c r="D18" s="21" t="e">
        <f>B18/#REF!</f>
        <v>#REF!</v>
      </c>
      <c r="E18" s="44">
        <v>2400</v>
      </c>
      <c r="F18" s="45">
        <f t="shared" si="1"/>
        <v>0.0004491496765695636</v>
      </c>
      <c r="G18" s="46">
        <f t="shared" si="2"/>
        <v>96</v>
      </c>
      <c r="H18" s="44">
        <v>5234</v>
      </c>
      <c r="I18" s="45">
        <f t="shared" si="3"/>
        <v>0.0010512469364331403</v>
      </c>
      <c r="J18" s="46">
        <f t="shared" si="4"/>
        <v>218.08333333333331</v>
      </c>
      <c r="K18" s="44">
        <v>1053</v>
      </c>
      <c r="L18" s="45">
        <f t="shared" si="5"/>
        <v>0.00021832479858915324</v>
      </c>
      <c r="M18" s="45">
        <f t="shared" si="6"/>
        <v>20.118456247611768</v>
      </c>
      <c r="N18" s="44">
        <v>1000</v>
      </c>
      <c r="O18" s="50">
        <f t="shared" si="7"/>
        <v>0.00021543283952859114</v>
      </c>
      <c r="P18" s="50">
        <f t="shared" si="8"/>
        <v>94.96676163342829</v>
      </c>
      <c r="Q18" s="47">
        <v>4330</v>
      </c>
      <c r="R18" s="49">
        <f t="shared" si="9"/>
        <v>0.0009543354288203103</v>
      </c>
      <c r="S18" s="48">
        <f>Q18/N18*100</f>
        <v>433</v>
      </c>
      <c r="T18" s="47">
        <v>22044</v>
      </c>
      <c r="U18" s="64">
        <f>T18/T23*100</f>
        <v>0.004832567961900108</v>
      </c>
      <c r="V18" s="46">
        <f t="shared" si="11"/>
        <v>509.0993071593534</v>
      </c>
      <c r="W18" s="47">
        <v>585404</v>
      </c>
      <c r="X18" s="64">
        <f t="shared" si="16"/>
        <v>0.11642544698022068</v>
      </c>
      <c r="Y18" s="45">
        <f t="shared" si="12"/>
        <v>2655.616040645981</v>
      </c>
      <c r="Z18" s="47">
        <v>409585</v>
      </c>
      <c r="AA18" s="64">
        <f t="shared" si="17"/>
        <v>0.08145847432097097</v>
      </c>
      <c r="AB18" s="45">
        <f t="shared" si="13"/>
        <v>69.96621136855914</v>
      </c>
      <c r="AC18" s="47">
        <v>60997</v>
      </c>
      <c r="AD18" s="64">
        <f t="shared" si="18"/>
        <v>0.012131114562682389</v>
      </c>
      <c r="AE18" s="46">
        <f t="shared" si="14"/>
        <v>14.892391078774859</v>
      </c>
      <c r="AF18" s="90">
        <v>22051</v>
      </c>
      <c r="AG18" s="64">
        <f t="shared" si="19"/>
        <v>0.0043855141600686815</v>
      </c>
      <c r="AH18" s="46">
        <f t="shared" si="15"/>
        <v>36.15095824384806</v>
      </c>
      <c r="AI18" s="91">
        <v>17322</v>
      </c>
    </row>
    <row r="19" spans="1:35" ht="24" customHeight="1">
      <c r="A19" s="30" t="s">
        <v>11</v>
      </c>
      <c r="B19" s="9">
        <v>6426565</v>
      </c>
      <c r="C19" s="20">
        <f t="shared" si="0"/>
        <v>0.01175785429117996</v>
      </c>
      <c r="D19" s="21" t="e">
        <f>B19/#REF!</f>
        <v>#REF!</v>
      </c>
      <c r="E19" s="44">
        <v>2646361</v>
      </c>
      <c r="F19" s="45">
        <f t="shared" si="1"/>
        <v>0.49525507801512797</v>
      </c>
      <c r="G19" s="46">
        <f t="shared" si="2"/>
        <v>41.1784678128985</v>
      </c>
      <c r="H19" s="44">
        <v>7693475</v>
      </c>
      <c r="I19" s="45">
        <f t="shared" si="3"/>
        <v>1.5452315674961703</v>
      </c>
      <c r="J19" s="46">
        <f t="shared" si="4"/>
        <v>290.7190288853259</v>
      </c>
      <c r="K19" s="44">
        <v>8767484</v>
      </c>
      <c r="L19" s="45">
        <f t="shared" si="5"/>
        <v>1.8178149842674487</v>
      </c>
      <c r="M19" s="45">
        <f t="shared" si="6"/>
        <v>113.95999857021697</v>
      </c>
      <c r="N19" s="44">
        <v>8131414</v>
      </c>
      <c r="O19" s="50">
        <f t="shared" si="7"/>
        <v>1.7517736074025396</v>
      </c>
      <c r="P19" s="50">
        <f t="shared" si="8"/>
        <v>92.74512505526101</v>
      </c>
      <c r="Q19" s="47">
        <v>10879640</v>
      </c>
      <c r="R19" s="49">
        <f t="shared" si="9"/>
        <v>2.397881271318845</v>
      </c>
      <c r="S19" s="48">
        <f t="shared" si="10"/>
        <v>133.79763962331768</v>
      </c>
      <c r="T19" s="47">
        <v>9594572</v>
      </c>
      <c r="U19" s="64">
        <f>T19/T23*100</f>
        <v>2.103357886742145</v>
      </c>
      <c r="V19" s="46">
        <f t="shared" si="11"/>
        <v>88.18832240772673</v>
      </c>
      <c r="W19" s="47">
        <v>10940250</v>
      </c>
      <c r="X19" s="64">
        <f t="shared" si="16"/>
        <v>2.1758025164251684</v>
      </c>
      <c r="Y19" s="45">
        <f t="shared" si="12"/>
        <v>114.02540936687953</v>
      </c>
      <c r="Z19" s="47">
        <v>15675551</v>
      </c>
      <c r="AA19" s="64">
        <f t="shared" si="17"/>
        <v>3.1175616016225467</v>
      </c>
      <c r="AB19" s="45">
        <f t="shared" si="13"/>
        <v>143.28329791366744</v>
      </c>
      <c r="AC19" s="47">
        <v>21001809</v>
      </c>
      <c r="AD19" s="64">
        <f t="shared" si="18"/>
        <v>4.176850517280752</v>
      </c>
      <c r="AE19" s="46">
        <f t="shared" si="14"/>
        <v>133.9781230018645</v>
      </c>
      <c r="AF19" s="90">
        <v>14486483</v>
      </c>
      <c r="AG19" s="64">
        <f t="shared" si="19"/>
        <v>2.881079149521302</v>
      </c>
      <c r="AH19" s="46">
        <f t="shared" si="15"/>
        <v>68.97731047834975</v>
      </c>
      <c r="AI19" s="91">
        <v>19792758</v>
      </c>
    </row>
    <row r="20" spans="1:35" ht="24" customHeight="1">
      <c r="A20" s="30" t="s">
        <v>12</v>
      </c>
      <c r="B20" s="9">
        <v>9105037</v>
      </c>
      <c r="C20" s="20">
        <f t="shared" si="0"/>
        <v>0.016658307877038873</v>
      </c>
      <c r="D20" s="21" t="e">
        <f>B20/#REF!</f>
        <v>#REF!</v>
      </c>
      <c r="E20" s="44">
        <v>7526548</v>
      </c>
      <c r="F20" s="45">
        <f t="shared" si="1"/>
        <v>1.4085610832855402</v>
      </c>
      <c r="G20" s="46">
        <f t="shared" si="2"/>
        <v>82.66356303659173</v>
      </c>
      <c r="H20" s="44">
        <v>5914137</v>
      </c>
      <c r="I20" s="45">
        <f t="shared" si="3"/>
        <v>1.1878521977256178</v>
      </c>
      <c r="J20" s="46">
        <f t="shared" si="4"/>
        <v>78.5770183090575</v>
      </c>
      <c r="K20" s="44">
        <v>4190405</v>
      </c>
      <c r="L20" s="45">
        <f t="shared" si="5"/>
        <v>0.8688217736296112</v>
      </c>
      <c r="M20" s="45">
        <f t="shared" si="6"/>
        <v>70.85404007380959</v>
      </c>
      <c r="N20" s="44">
        <v>3527650</v>
      </c>
      <c r="O20" s="50">
        <f t="shared" si="7"/>
        <v>0.7599716563630345</v>
      </c>
      <c r="P20" s="50">
        <f t="shared" si="8"/>
        <v>84.18398698932442</v>
      </c>
      <c r="Q20" s="47">
        <v>3220153</v>
      </c>
      <c r="R20" s="49">
        <f t="shared" si="9"/>
        <v>0.7097242711598172</v>
      </c>
      <c r="S20" s="48">
        <f t="shared" si="10"/>
        <v>91.28323388091222</v>
      </c>
      <c r="T20" s="47">
        <v>3363551</v>
      </c>
      <c r="U20" s="64">
        <f>T20/T23*100</f>
        <v>0.737370205081522</v>
      </c>
      <c r="V20" s="46">
        <f t="shared" si="11"/>
        <v>104.45314244385283</v>
      </c>
      <c r="W20" s="47">
        <v>3039654</v>
      </c>
      <c r="X20" s="64">
        <f t="shared" si="16"/>
        <v>0.6045279424384112</v>
      </c>
      <c r="Y20" s="45">
        <f t="shared" si="12"/>
        <v>90.3703853457254</v>
      </c>
      <c r="Z20" s="47">
        <v>5124553</v>
      </c>
      <c r="AA20" s="64">
        <f t="shared" si="17"/>
        <v>1.019173722077114</v>
      </c>
      <c r="AB20" s="45">
        <f t="shared" si="13"/>
        <v>168.59001057357185</v>
      </c>
      <c r="AC20" s="47">
        <v>9559037</v>
      </c>
      <c r="AD20" s="64">
        <f t="shared" si="18"/>
        <v>1.901106168433198</v>
      </c>
      <c r="AE20" s="46">
        <f t="shared" si="14"/>
        <v>186.53406453206748</v>
      </c>
      <c r="AF20" s="90">
        <v>6138219</v>
      </c>
      <c r="AG20" s="64">
        <f t="shared" si="19"/>
        <v>1.220772134692423</v>
      </c>
      <c r="AH20" s="46">
        <f t="shared" si="15"/>
        <v>64.2137801119506</v>
      </c>
      <c r="AI20" s="91">
        <v>500000</v>
      </c>
    </row>
    <row r="21" spans="1:35" ht="24" customHeight="1">
      <c r="A21" s="30" t="s">
        <v>13</v>
      </c>
      <c r="B21" s="9">
        <v>26507589</v>
      </c>
      <c r="C21" s="20">
        <f t="shared" si="0"/>
        <v>0.048497505132599567</v>
      </c>
      <c r="D21" s="21" t="e">
        <f>B21/#REF!</f>
        <v>#REF!</v>
      </c>
      <c r="E21" s="44">
        <v>23947121</v>
      </c>
      <c r="F21" s="45">
        <f t="shared" si="1"/>
        <v>4.48160068830092</v>
      </c>
      <c r="G21" s="46">
        <f t="shared" si="2"/>
        <v>90.340622830692</v>
      </c>
      <c r="H21" s="44">
        <v>14919794</v>
      </c>
      <c r="I21" s="45">
        <f t="shared" si="3"/>
        <v>2.9966350276487486</v>
      </c>
      <c r="J21" s="46">
        <f t="shared" si="4"/>
        <v>62.303080190725225</v>
      </c>
      <c r="K21" s="44">
        <v>13422303</v>
      </c>
      <c r="L21" s="45">
        <f t="shared" si="5"/>
        <v>2.78292649485051</v>
      </c>
      <c r="M21" s="45">
        <f t="shared" si="6"/>
        <v>89.96305847118265</v>
      </c>
      <c r="N21" s="44">
        <v>12347964</v>
      </c>
      <c r="O21" s="50">
        <f t="shared" si="7"/>
        <v>2.6601569469168207</v>
      </c>
      <c r="P21" s="50">
        <f t="shared" si="8"/>
        <v>91.99586687917864</v>
      </c>
      <c r="Q21" s="47">
        <v>12511146</v>
      </c>
      <c r="R21" s="49">
        <f t="shared" si="9"/>
        <v>2.7574664856682465</v>
      </c>
      <c r="S21" s="48">
        <f t="shared" si="10"/>
        <v>101.3215296060144</v>
      </c>
      <c r="T21" s="47">
        <v>11919941</v>
      </c>
      <c r="U21" s="64">
        <f>T21/T23*100</f>
        <v>2.613133958643601</v>
      </c>
      <c r="V21" s="46">
        <f t="shared" si="11"/>
        <v>95.27457356824067</v>
      </c>
      <c r="W21" s="47">
        <v>14070677</v>
      </c>
      <c r="X21" s="64">
        <f t="shared" si="16"/>
        <v>2.7983834395380125</v>
      </c>
      <c r="Y21" s="45">
        <f t="shared" si="12"/>
        <v>118.04317655599135</v>
      </c>
      <c r="Z21" s="47">
        <v>9894916</v>
      </c>
      <c r="AA21" s="64">
        <f t="shared" si="17"/>
        <v>1.9679059557702672</v>
      </c>
      <c r="AB21" s="45">
        <f t="shared" si="13"/>
        <v>70.32295603118457</v>
      </c>
      <c r="AC21" s="47">
        <v>26883080</v>
      </c>
      <c r="AD21" s="64">
        <f t="shared" si="18"/>
        <v>5.346520702292828</v>
      </c>
      <c r="AE21" s="46">
        <f t="shared" si="14"/>
        <v>271.6857828808249</v>
      </c>
      <c r="AF21" s="90">
        <v>11552332</v>
      </c>
      <c r="AG21" s="64">
        <f t="shared" si="19"/>
        <v>2.2975336976923746</v>
      </c>
      <c r="AH21" s="46">
        <f t="shared" si="15"/>
        <v>42.9725016627559</v>
      </c>
      <c r="AI21" s="91">
        <v>10654569</v>
      </c>
    </row>
    <row r="22" spans="1:35" ht="24" customHeight="1">
      <c r="A22" s="30" t="s">
        <v>14</v>
      </c>
      <c r="B22" s="9">
        <v>94154515</v>
      </c>
      <c r="C22" s="20">
        <f t="shared" si="0"/>
        <v>0.1722623311561803</v>
      </c>
      <c r="D22" s="21" t="e">
        <f>B22/#REF!</f>
        <v>#REF!</v>
      </c>
      <c r="E22" s="44">
        <v>100614656</v>
      </c>
      <c r="F22" s="45">
        <f t="shared" si="1"/>
        <v>18.829600083565794</v>
      </c>
      <c r="G22" s="46">
        <f t="shared" si="2"/>
        <v>106.86121212562139</v>
      </c>
      <c r="H22" s="44">
        <v>89499800</v>
      </c>
      <c r="I22" s="45">
        <f t="shared" si="3"/>
        <v>17.97600125360695</v>
      </c>
      <c r="J22" s="46">
        <f t="shared" si="4"/>
        <v>88.95304477311934</v>
      </c>
      <c r="K22" s="44">
        <v>73567200</v>
      </c>
      <c r="L22" s="45">
        <f t="shared" si="5"/>
        <v>15.253128321716956</v>
      </c>
      <c r="M22" s="45">
        <f t="shared" si="6"/>
        <v>82.19817250988271</v>
      </c>
      <c r="N22" s="44">
        <v>62254700</v>
      </c>
      <c r="O22" s="50">
        <f t="shared" si="7"/>
        <v>13.411706795000583</v>
      </c>
      <c r="P22" s="50">
        <f t="shared" si="8"/>
        <v>84.62290259789688</v>
      </c>
      <c r="Q22" s="47">
        <v>56549600</v>
      </c>
      <c r="R22" s="49">
        <f t="shared" si="9"/>
        <v>12.463576620234877</v>
      </c>
      <c r="S22" s="48">
        <f t="shared" si="10"/>
        <v>90.83587263290964</v>
      </c>
      <c r="T22" s="47">
        <v>59266400</v>
      </c>
      <c r="U22" s="64">
        <f>T22/T23*100</f>
        <v>12.99260142701672</v>
      </c>
      <c r="V22" s="46">
        <f t="shared" si="11"/>
        <v>104.80427801434493</v>
      </c>
      <c r="W22" s="47">
        <v>82563200</v>
      </c>
      <c r="X22" s="64">
        <f t="shared" si="16"/>
        <v>16.420211450754277</v>
      </c>
      <c r="Y22" s="45">
        <f t="shared" si="12"/>
        <v>139.3086133120959</v>
      </c>
      <c r="Z22" s="47">
        <v>84518300</v>
      </c>
      <c r="AA22" s="64">
        <f t="shared" si="17"/>
        <v>16.80904273887501</v>
      </c>
      <c r="AB22" s="45">
        <f t="shared" si="13"/>
        <v>102.36800414712607</v>
      </c>
      <c r="AC22" s="47">
        <v>69197800</v>
      </c>
      <c r="AD22" s="64">
        <f t="shared" si="18"/>
        <v>13.762093861756863</v>
      </c>
      <c r="AE22" s="46">
        <f t="shared" si="14"/>
        <v>81.87315646433969</v>
      </c>
      <c r="AF22" s="90">
        <v>69363000</v>
      </c>
      <c r="AG22" s="64">
        <f t="shared" si="19"/>
        <v>13.794948922264021</v>
      </c>
      <c r="AH22" s="46">
        <f t="shared" si="15"/>
        <v>100.23873591356951</v>
      </c>
      <c r="AI22" s="91">
        <v>66909600</v>
      </c>
    </row>
    <row r="23" spans="1:35" ht="24" customHeight="1">
      <c r="A23" s="60" t="s">
        <v>15</v>
      </c>
      <c r="B23" s="61">
        <f>SUM(B8:B22)</f>
        <v>546576343</v>
      </c>
      <c r="C23" s="62">
        <f t="shared" si="0"/>
        <v>1</v>
      </c>
      <c r="D23" s="63" t="e">
        <f>B23/#REF!</f>
        <v>#REF!</v>
      </c>
      <c r="E23" s="51">
        <f>SUM(E8:E22)</f>
        <v>534343032</v>
      </c>
      <c r="F23" s="52">
        <f t="shared" si="1"/>
        <v>100</v>
      </c>
      <c r="G23" s="53">
        <f t="shared" si="2"/>
        <v>97.76182940285068</v>
      </c>
      <c r="H23" s="54">
        <f>SUM(H8:H22)</f>
        <v>497884923</v>
      </c>
      <c r="I23" s="52">
        <f t="shared" si="3"/>
        <v>100</v>
      </c>
      <c r="J23" s="53">
        <f t="shared" si="4"/>
        <v>93.17702172263004</v>
      </c>
      <c r="K23" s="54">
        <f>SUM(K8:K22)</f>
        <v>482308930</v>
      </c>
      <c r="L23" s="52">
        <f t="shared" si="5"/>
        <v>100</v>
      </c>
      <c r="M23" s="52">
        <f t="shared" si="6"/>
        <v>96.87156764937829</v>
      </c>
      <c r="N23" s="54">
        <f>SUM(N8:N22)</f>
        <v>464181785</v>
      </c>
      <c r="O23" s="55">
        <v>100</v>
      </c>
      <c r="P23" s="55">
        <f t="shared" si="8"/>
        <v>96.2415904262855</v>
      </c>
      <c r="Q23" s="56">
        <f>SUM(Q8:Q22)</f>
        <v>453718878</v>
      </c>
      <c r="R23" s="57">
        <v>100</v>
      </c>
      <c r="S23" s="65">
        <f t="shared" si="10"/>
        <v>97.74594623526642</v>
      </c>
      <c r="T23" s="56">
        <f>SUM(T8:T22)</f>
        <v>456154992</v>
      </c>
      <c r="U23" s="57">
        <v>100</v>
      </c>
      <c r="V23" s="53">
        <f t="shared" si="11"/>
        <v>100.53692145469866</v>
      </c>
      <c r="W23" s="56">
        <f>SUM(W8:W22)</f>
        <v>502814475</v>
      </c>
      <c r="X23" s="57">
        <v>100</v>
      </c>
      <c r="Y23" s="52">
        <f t="shared" si="12"/>
        <v>110.22886602543198</v>
      </c>
      <c r="Z23" s="56">
        <f>SUM(Z8:Z22)</f>
        <v>484160046</v>
      </c>
      <c r="AA23" s="57">
        <v>100</v>
      </c>
      <c r="AB23" s="52">
        <f t="shared" si="13"/>
        <v>96.28999761790867</v>
      </c>
      <c r="AC23" s="56">
        <f>SUM(AC8:AC22)</f>
        <v>500436059</v>
      </c>
      <c r="AD23" s="57">
        <v>100</v>
      </c>
      <c r="AE23" s="53">
        <f t="shared" si="14"/>
        <v>103.36170097769694</v>
      </c>
      <c r="AF23" s="56">
        <f>SUM(AF8:AF22)</f>
        <v>468173292</v>
      </c>
      <c r="AG23" s="57">
        <v>100</v>
      </c>
      <c r="AH23" s="53">
        <f t="shared" si="15"/>
        <v>93.55306908449617</v>
      </c>
      <c r="AI23" s="59">
        <f>SUM(AI8:AI22)</f>
        <v>455139000</v>
      </c>
    </row>
    <row r="24" spans="1:35" ht="24" customHeight="1" thickBot="1">
      <c r="A24" s="32" t="s">
        <v>29</v>
      </c>
      <c r="B24" s="33">
        <v>1</v>
      </c>
      <c r="C24" s="34"/>
      <c r="D24" s="35"/>
      <c r="E24" s="127">
        <v>100</v>
      </c>
      <c r="F24" s="128"/>
      <c r="G24" s="129"/>
      <c r="H24" s="127">
        <v>100</v>
      </c>
      <c r="I24" s="128"/>
      <c r="J24" s="129"/>
      <c r="K24" s="127">
        <f>K23/H23*100</f>
        <v>96.87156764937829</v>
      </c>
      <c r="L24" s="128"/>
      <c r="M24" s="129"/>
      <c r="N24" s="127">
        <f>N23/H23*100</f>
        <v>93.23073737663672</v>
      </c>
      <c r="O24" s="128"/>
      <c r="P24" s="129"/>
      <c r="Q24" s="127">
        <f>Q23/H23*100</f>
        <v>91.12926643090978</v>
      </c>
      <c r="R24" s="128"/>
      <c r="S24" s="129"/>
      <c r="T24" s="127">
        <f>T23/H23*100</f>
        <v>91.61855901388682</v>
      </c>
      <c r="U24" s="128"/>
      <c r="V24" s="129"/>
      <c r="W24" s="127">
        <f>W23/E23*100</f>
        <v>94.09956617531039</v>
      </c>
      <c r="X24" s="128"/>
      <c r="Y24" s="129"/>
      <c r="Z24" s="127">
        <f>Z23/H23*100</f>
        <v>97.24336360352089</v>
      </c>
      <c r="AA24" s="128"/>
      <c r="AB24" s="129"/>
      <c r="AC24" s="127">
        <f>AC23/K23*100</f>
        <v>103.75840625633866</v>
      </c>
      <c r="AD24" s="128"/>
      <c r="AE24" s="129"/>
      <c r="AF24" s="127">
        <f>AF23/N23*100</f>
        <v>100.85990168700825</v>
      </c>
      <c r="AG24" s="128"/>
      <c r="AH24" s="129"/>
      <c r="AI24" s="66">
        <f>AI23/H23*100</f>
        <v>91.4144974018424</v>
      </c>
    </row>
    <row r="25" spans="1:35" ht="15.75" customHeight="1">
      <c r="A25" s="36"/>
      <c r="B25" s="37"/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</row>
    <row r="26" ht="15.75" customHeight="1"/>
    <row r="27" ht="15.75" customHeight="1">
      <c r="A27" s="138" t="s">
        <v>49</v>
      </c>
    </row>
    <row r="28" spans="1:32" ht="15.75" customHeight="1" thickBot="1">
      <c r="A28" s="13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/>
      <c r="P28" s="16"/>
      <c r="Q28" s="16"/>
      <c r="R28" s="16"/>
      <c r="S28" s="8"/>
      <c r="T28" s="8"/>
      <c r="W28" s="8"/>
      <c r="Z28" s="8"/>
      <c r="AC28" s="8"/>
      <c r="AF28" s="8"/>
    </row>
    <row r="29" spans="1:35" ht="15.75" customHeight="1">
      <c r="A29" s="109" t="s">
        <v>47</v>
      </c>
      <c r="B29" s="26" t="s">
        <v>30</v>
      </c>
      <c r="C29" s="27"/>
      <c r="D29" s="28"/>
      <c r="E29" s="135" t="s">
        <v>31</v>
      </c>
      <c r="F29" s="136"/>
      <c r="G29" s="137"/>
      <c r="H29" s="135" t="s">
        <v>32</v>
      </c>
      <c r="I29" s="136"/>
      <c r="J29" s="137"/>
      <c r="K29" s="135" t="s">
        <v>33</v>
      </c>
      <c r="L29" s="136"/>
      <c r="M29" s="137"/>
      <c r="N29" s="135" t="s">
        <v>34</v>
      </c>
      <c r="O29" s="136"/>
      <c r="P29" s="137"/>
      <c r="Q29" s="132" t="s">
        <v>35</v>
      </c>
      <c r="R29" s="133"/>
      <c r="S29" s="134"/>
      <c r="T29" s="132" t="s">
        <v>46</v>
      </c>
      <c r="U29" s="133"/>
      <c r="V29" s="134"/>
      <c r="W29" s="132" t="s">
        <v>62</v>
      </c>
      <c r="X29" s="133"/>
      <c r="Y29" s="134"/>
      <c r="Z29" s="132" t="s">
        <v>68</v>
      </c>
      <c r="AA29" s="133"/>
      <c r="AB29" s="134"/>
      <c r="AC29" s="132" t="s">
        <v>76</v>
      </c>
      <c r="AD29" s="133"/>
      <c r="AE29" s="134"/>
      <c r="AF29" s="132" t="s">
        <v>80</v>
      </c>
      <c r="AG29" s="133"/>
      <c r="AH29" s="134"/>
      <c r="AI29" s="140" t="s">
        <v>79</v>
      </c>
    </row>
    <row r="30" spans="1:35" ht="15.75" customHeight="1">
      <c r="A30" s="110"/>
      <c r="B30" s="17" t="s">
        <v>26</v>
      </c>
      <c r="C30" s="17" t="s">
        <v>27</v>
      </c>
      <c r="D30" s="17" t="s">
        <v>28</v>
      </c>
      <c r="E30" s="126" t="s">
        <v>26</v>
      </c>
      <c r="F30" s="126" t="s">
        <v>27</v>
      </c>
      <c r="G30" s="126" t="s">
        <v>28</v>
      </c>
      <c r="H30" s="126" t="s">
        <v>26</v>
      </c>
      <c r="I30" s="126" t="s">
        <v>27</v>
      </c>
      <c r="J30" s="126" t="s">
        <v>28</v>
      </c>
      <c r="K30" s="126" t="s">
        <v>26</v>
      </c>
      <c r="L30" s="126" t="s">
        <v>27</v>
      </c>
      <c r="M30" s="126" t="s">
        <v>28</v>
      </c>
      <c r="N30" s="126" t="s">
        <v>26</v>
      </c>
      <c r="O30" s="100" t="s">
        <v>27</v>
      </c>
      <c r="P30" s="100" t="s">
        <v>28</v>
      </c>
      <c r="Q30" s="100" t="s">
        <v>26</v>
      </c>
      <c r="R30" s="100" t="s">
        <v>27</v>
      </c>
      <c r="S30" s="126" t="s">
        <v>28</v>
      </c>
      <c r="T30" s="100" t="s">
        <v>26</v>
      </c>
      <c r="U30" s="100" t="s">
        <v>27</v>
      </c>
      <c r="V30" s="126" t="s">
        <v>28</v>
      </c>
      <c r="W30" s="100" t="s">
        <v>26</v>
      </c>
      <c r="X30" s="100" t="s">
        <v>27</v>
      </c>
      <c r="Y30" s="126" t="s">
        <v>28</v>
      </c>
      <c r="Z30" s="100" t="s">
        <v>26</v>
      </c>
      <c r="AA30" s="100" t="s">
        <v>27</v>
      </c>
      <c r="AB30" s="126" t="s">
        <v>28</v>
      </c>
      <c r="AC30" s="100" t="s">
        <v>26</v>
      </c>
      <c r="AD30" s="100" t="s">
        <v>27</v>
      </c>
      <c r="AE30" s="126" t="s">
        <v>28</v>
      </c>
      <c r="AF30" s="100" t="s">
        <v>26</v>
      </c>
      <c r="AG30" s="100" t="s">
        <v>27</v>
      </c>
      <c r="AH30" s="126" t="s">
        <v>28</v>
      </c>
      <c r="AI30" s="141"/>
    </row>
    <row r="31" spans="1:35" ht="15.75" customHeight="1">
      <c r="A31" s="110"/>
      <c r="B31" s="18"/>
      <c r="C31" s="18"/>
      <c r="D31" s="18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01"/>
      <c r="P31" s="101"/>
      <c r="Q31" s="101"/>
      <c r="R31" s="101"/>
      <c r="S31" s="116"/>
      <c r="T31" s="101"/>
      <c r="U31" s="101"/>
      <c r="V31" s="116"/>
      <c r="W31" s="101"/>
      <c r="X31" s="101"/>
      <c r="Y31" s="116"/>
      <c r="Z31" s="101"/>
      <c r="AA31" s="101"/>
      <c r="AB31" s="116"/>
      <c r="AC31" s="101"/>
      <c r="AD31" s="101"/>
      <c r="AE31" s="116"/>
      <c r="AF31" s="101"/>
      <c r="AG31" s="101"/>
      <c r="AH31" s="116"/>
      <c r="AI31" s="141"/>
    </row>
    <row r="32" spans="1:35" ht="15.75" customHeight="1">
      <c r="A32" s="111"/>
      <c r="B32" s="19"/>
      <c r="C32" s="19"/>
      <c r="D32" s="19"/>
      <c r="E32" s="10" t="s">
        <v>44</v>
      </c>
      <c r="F32" s="10" t="s">
        <v>45</v>
      </c>
      <c r="G32" s="10" t="s">
        <v>45</v>
      </c>
      <c r="H32" s="10" t="s">
        <v>44</v>
      </c>
      <c r="I32" s="10" t="s">
        <v>45</v>
      </c>
      <c r="J32" s="10" t="s">
        <v>45</v>
      </c>
      <c r="K32" s="10" t="s">
        <v>44</v>
      </c>
      <c r="L32" s="10" t="s">
        <v>45</v>
      </c>
      <c r="M32" s="10" t="s">
        <v>45</v>
      </c>
      <c r="N32" s="10" t="s">
        <v>44</v>
      </c>
      <c r="O32" s="10" t="s">
        <v>45</v>
      </c>
      <c r="P32" s="10" t="s">
        <v>45</v>
      </c>
      <c r="Q32" s="10" t="s">
        <v>44</v>
      </c>
      <c r="R32" s="10" t="s">
        <v>45</v>
      </c>
      <c r="S32" s="10" t="s">
        <v>45</v>
      </c>
      <c r="T32" s="10" t="s">
        <v>44</v>
      </c>
      <c r="U32" s="10" t="s">
        <v>45</v>
      </c>
      <c r="V32" s="10" t="s">
        <v>45</v>
      </c>
      <c r="W32" s="10" t="s">
        <v>44</v>
      </c>
      <c r="X32" s="10" t="s">
        <v>45</v>
      </c>
      <c r="Y32" s="10" t="s">
        <v>45</v>
      </c>
      <c r="Z32" s="10" t="s">
        <v>44</v>
      </c>
      <c r="AA32" s="10" t="s">
        <v>45</v>
      </c>
      <c r="AB32" s="10" t="s">
        <v>45</v>
      </c>
      <c r="AC32" s="10" t="s">
        <v>44</v>
      </c>
      <c r="AD32" s="10" t="s">
        <v>45</v>
      </c>
      <c r="AE32" s="10" t="s">
        <v>45</v>
      </c>
      <c r="AF32" s="10" t="s">
        <v>44</v>
      </c>
      <c r="AG32" s="10" t="s">
        <v>45</v>
      </c>
      <c r="AH32" s="10" t="s">
        <v>45</v>
      </c>
      <c r="AI32" s="29" t="s">
        <v>44</v>
      </c>
    </row>
    <row r="33" spans="1:35" ht="24" customHeight="1">
      <c r="A33" s="30" t="s">
        <v>16</v>
      </c>
      <c r="B33" s="9">
        <v>1279178</v>
      </c>
      <c r="C33" s="20">
        <f aca="true" t="shared" si="20" ref="C33:C47">B33/$B$49</f>
        <v>0.002373023813133998</v>
      </c>
      <c r="D33" s="20" t="e">
        <f>B33/#REF!</f>
        <v>#REF!</v>
      </c>
      <c r="E33" s="44">
        <v>1285711</v>
      </c>
      <c r="F33" s="48">
        <f aca="true" t="shared" si="21" ref="F33:F47">E33/$E$49*100</f>
        <v>0.24330823165905793</v>
      </c>
      <c r="G33" s="48">
        <v>100.5</v>
      </c>
      <c r="H33" s="44">
        <v>1264155</v>
      </c>
      <c r="I33" s="48">
        <v>0.2</v>
      </c>
      <c r="J33" s="48">
        <f>H33/E33*100</f>
        <v>98.32341793762362</v>
      </c>
      <c r="K33" s="44">
        <v>1213431</v>
      </c>
      <c r="L33" s="48">
        <v>0.2</v>
      </c>
      <c r="M33" s="48">
        <f>K33/H33*100</f>
        <v>95.9875173534891</v>
      </c>
      <c r="N33" s="44">
        <v>1178940</v>
      </c>
      <c r="O33" s="49">
        <v>0.3</v>
      </c>
      <c r="P33" s="50">
        <f>N33/K33*100</f>
        <v>97.15756396531818</v>
      </c>
      <c r="Q33" s="47">
        <v>1144003</v>
      </c>
      <c r="R33" s="49">
        <v>0.3</v>
      </c>
      <c r="S33" s="45">
        <f>Q33/N33*100</f>
        <v>97.03657522859518</v>
      </c>
      <c r="T33" s="47">
        <v>1166217</v>
      </c>
      <c r="U33" s="45">
        <f>T33/T49*100</f>
        <v>0.25737751395179537</v>
      </c>
      <c r="V33" s="45">
        <f>T33/Q33*100</f>
        <v>101.94177812470771</v>
      </c>
      <c r="W33" s="47">
        <v>1128241</v>
      </c>
      <c r="X33" s="45">
        <f>W33/$W$49*100</f>
        <v>0.22669556889279344</v>
      </c>
      <c r="Y33" s="45">
        <f>W33/T33*100</f>
        <v>96.74365919893124</v>
      </c>
      <c r="Z33" s="47">
        <v>1150068</v>
      </c>
      <c r="AA33" s="45">
        <f>Z33/$W$49*100</f>
        <v>0.2310812313374511</v>
      </c>
      <c r="AB33" s="45">
        <f>Z33/W33*100</f>
        <v>101.93460439746474</v>
      </c>
      <c r="AC33" s="47">
        <v>1251449</v>
      </c>
      <c r="AD33" s="45">
        <f>AC33/$W$49*100</f>
        <v>0.25145154536603215</v>
      </c>
      <c r="AE33" s="45">
        <f>AC33/Z33*100</f>
        <v>108.81521788276866</v>
      </c>
      <c r="AF33" s="90">
        <v>1173037</v>
      </c>
      <c r="AG33" s="45">
        <f>AF33/$W$49*100</f>
        <v>0.23569635392375896</v>
      </c>
      <c r="AH33" s="45">
        <f>AF33/AC33*100</f>
        <v>93.7343031957355</v>
      </c>
      <c r="AI33" s="94">
        <v>1198838</v>
      </c>
    </row>
    <row r="34" spans="1:35" ht="24" customHeight="1">
      <c r="A34" s="30" t="s">
        <v>17</v>
      </c>
      <c r="B34" s="9">
        <v>26997013</v>
      </c>
      <c r="C34" s="20">
        <f t="shared" si="20"/>
        <v>0.05008259580174778</v>
      </c>
      <c r="D34" s="20" t="e">
        <f>B34/#REF!</f>
        <v>#REF!</v>
      </c>
      <c r="E34" s="44">
        <v>26635736</v>
      </c>
      <c r="F34" s="48">
        <f t="shared" si="21"/>
        <v>5.040552523154511</v>
      </c>
      <c r="G34" s="48">
        <v>98.7</v>
      </c>
      <c r="H34" s="44">
        <v>26464772</v>
      </c>
      <c r="I34" s="48">
        <f aca="true" t="shared" si="22" ref="I34:I47">H34/$H$49*100</f>
        <v>5.360556181018806</v>
      </c>
      <c r="J34" s="48">
        <f aca="true" t="shared" si="23" ref="J34:J49">H34/E34*100</f>
        <v>99.35814050717427</v>
      </c>
      <c r="K34" s="44">
        <v>26292690</v>
      </c>
      <c r="L34" s="48">
        <v>5.5</v>
      </c>
      <c r="M34" s="48">
        <f aca="true" t="shared" si="24" ref="M34:M49">K34/H34*100</f>
        <v>99.3497695729251</v>
      </c>
      <c r="N34" s="44">
        <v>24870367</v>
      </c>
      <c r="O34" s="49">
        <v>5.4</v>
      </c>
      <c r="P34" s="50">
        <f aca="true" t="shared" si="25" ref="P34:P49">N34/K34*100</f>
        <v>94.59042418253894</v>
      </c>
      <c r="Q34" s="47">
        <v>27586024</v>
      </c>
      <c r="R34" s="49">
        <v>6.1</v>
      </c>
      <c r="S34" s="45">
        <f aca="true" t="shared" si="26" ref="S34:S47">Q34/N34*100</f>
        <v>110.91924779397104</v>
      </c>
      <c r="T34" s="47">
        <v>25511038</v>
      </c>
      <c r="U34" s="45">
        <f>T34/T49*100</f>
        <v>5.630142193751061</v>
      </c>
      <c r="V34" s="45">
        <f aca="true" t="shared" si="27" ref="V34:V47">T34/Q34*100</f>
        <v>92.47812587997458</v>
      </c>
      <c r="W34" s="47">
        <v>32363626</v>
      </c>
      <c r="X34" s="45">
        <f aca="true" t="shared" si="28" ref="X34:X49">W34/$W$49*100</f>
        <v>6.502769007245439</v>
      </c>
      <c r="Y34" s="45">
        <f aca="true" t="shared" si="29" ref="Y34:Y49">W34/T34*100</f>
        <v>126.86126687593034</v>
      </c>
      <c r="Z34" s="47">
        <v>32169587</v>
      </c>
      <c r="AA34" s="45">
        <f aca="true" t="shared" si="30" ref="AA34:AA49">Z34/$W$49*100</f>
        <v>6.463781076925243</v>
      </c>
      <c r="AB34" s="45">
        <f aca="true" t="shared" si="31" ref="AB34:AB47">Z34/W34*100</f>
        <v>99.40044110014125</v>
      </c>
      <c r="AC34" s="47">
        <v>25314539</v>
      </c>
      <c r="AD34" s="45">
        <f aca="true" t="shared" si="32" ref="AD34:AD49">AC34/$W$49*100</f>
        <v>5.086407797504085</v>
      </c>
      <c r="AE34" s="45">
        <f aca="true" t="shared" si="33" ref="AE34:AE47">AC34/Z34*100</f>
        <v>78.69090454906991</v>
      </c>
      <c r="AF34" s="90">
        <v>19916597</v>
      </c>
      <c r="AG34" s="45">
        <f aca="true" t="shared" si="34" ref="AG34:AG43">AF34/$W$49*100</f>
        <v>4.001808378993054</v>
      </c>
      <c r="AH34" s="45">
        <f aca="true" t="shared" si="35" ref="AH34:AH47">AF34/AC34*100</f>
        <v>78.6765147095904</v>
      </c>
      <c r="AI34" s="94">
        <v>27688894</v>
      </c>
    </row>
    <row r="35" spans="1:35" ht="24" customHeight="1">
      <c r="A35" s="31" t="s">
        <v>54</v>
      </c>
      <c r="B35" s="9">
        <v>7394321</v>
      </c>
      <c r="C35" s="20">
        <f t="shared" si="20"/>
        <v>0.013717324574810385</v>
      </c>
      <c r="D35" s="20" t="e">
        <f>B35/#REF!</f>
        <v>#REF!</v>
      </c>
      <c r="E35" s="44">
        <v>7434292</v>
      </c>
      <c r="F35" s="48">
        <f t="shared" si="21"/>
        <v>1.40686704878241</v>
      </c>
      <c r="G35" s="48">
        <v>100.5</v>
      </c>
      <c r="H35" s="44">
        <v>6728380</v>
      </c>
      <c r="I35" s="48">
        <f t="shared" si="22"/>
        <v>1.362863016437221</v>
      </c>
      <c r="J35" s="48">
        <f t="shared" si="23"/>
        <v>90.5046506109795</v>
      </c>
      <c r="K35" s="44">
        <v>5842846</v>
      </c>
      <c r="L35" s="48">
        <v>1.2</v>
      </c>
      <c r="M35" s="48">
        <f t="shared" si="24"/>
        <v>86.83882301534693</v>
      </c>
      <c r="N35" s="44">
        <v>5256161</v>
      </c>
      <c r="O35" s="49">
        <v>1.1</v>
      </c>
      <c r="P35" s="50">
        <f t="shared" si="25"/>
        <v>89.95891728106474</v>
      </c>
      <c r="Q35" s="47">
        <v>4922805</v>
      </c>
      <c r="R35" s="49">
        <v>1.1</v>
      </c>
      <c r="S35" s="45">
        <f t="shared" si="26"/>
        <v>93.65780462204259</v>
      </c>
      <c r="T35" s="47">
        <v>8330113</v>
      </c>
      <c r="U35" s="45">
        <f>T35/T49*100</f>
        <v>1.8384089538032216</v>
      </c>
      <c r="V35" s="45">
        <f t="shared" si="27"/>
        <v>169.2147667843841</v>
      </c>
      <c r="W35" s="47">
        <v>11911110</v>
      </c>
      <c r="X35" s="45">
        <f t="shared" si="28"/>
        <v>2.393279323827658</v>
      </c>
      <c r="Y35" s="45">
        <f t="shared" si="29"/>
        <v>142.9885765055048</v>
      </c>
      <c r="Z35" s="47">
        <v>11790910</v>
      </c>
      <c r="AA35" s="45">
        <f t="shared" si="30"/>
        <v>2.3691277397415336</v>
      </c>
      <c r="AB35" s="45">
        <f t="shared" si="31"/>
        <v>98.99085811481886</v>
      </c>
      <c r="AC35" s="47">
        <v>16103427</v>
      </c>
      <c r="AD35" s="45">
        <f t="shared" si="32"/>
        <v>3.235634536316771</v>
      </c>
      <c r="AE35" s="45">
        <f t="shared" si="33"/>
        <v>136.57492933115424</v>
      </c>
      <c r="AF35" s="90">
        <v>17043714</v>
      </c>
      <c r="AG35" s="45">
        <f t="shared" si="34"/>
        <v>3.424564823717688</v>
      </c>
      <c r="AH35" s="45">
        <f t="shared" si="35"/>
        <v>105.83904904216972</v>
      </c>
      <c r="AI35" s="94">
        <v>16412979</v>
      </c>
    </row>
    <row r="36" spans="1:35" ht="24" customHeight="1">
      <c r="A36" s="30" t="s">
        <v>63</v>
      </c>
      <c r="B36" s="9">
        <v>48690779</v>
      </c>
      <c r="C36" s="20">
        <f t="shared" si="20"/>
        <v>0.09032705225312256</v>
      </c>
      <c r="D36" s="20" t="e">
        <f>B36/#REF!</f>
        <v>#REF!</v>
      </c>
      <c r="E36" s="44">
        <v>43623754</v>
      </c>
      <c r="F36" s="48">
        <f t="shared" si="21"/>
        <v>8.255368775774459</v>
      </c>
      <c r="G36" s="48">
        <v>89.6</v>
      </c>
      <c r="H36" s="44">
        <v>41743341</v>
      </c>
      <c r="I36" s="48">
        <v>8.4</v>
      </c>
      <c r="J36" s="48">
        <f t="shared" si="23"/>
        <v>95.68947459221414</v>
      </c>
      <c r="K36" s="44">
        <v>47163754</v>
      </c>
      <c r="L36" s="48">
        <v>9.8</v>
      </c>
      <c r="M36" s="48">
        <f t="shared" si="24"/>
        <v>112.98509623367235</v>
      </c>
      <c r="N36" s="44">
        <v>50679584</v>
      </c>
      <c r="O36" s="49">
        <v>11</v>
      </c>
      <c r="P36" s="50">
        <f t="shared" si="25"/>
        <v>107.45451687327518</v>
      </c>
      <c r="Q36" s="47">
        <v>52184953</v>
      </c>
      <c r="R36" s="49">
        <v>11.6</v>
      </c>
      <c r="S36" s="45">
        <f t="shared" si="26"/>
        <v>102.97036573938729</v>
      </c>
      <c r="T36" s="47">
        <v>57286630</v>
      </c>
      <c r="U36" s="45">
        <f>T36/T49*100</f>
        <v>12.642836120615922</v>
      </c>
      <c r="V36" s="45">
        <f t="shared" si="27"/>
        <v>109.7761456257324</v>
      </c>
      <c r="W36" s="47">
        <v>74736480</v>
      </c>
      <c r="X36" s="45">
        <f t="shared" si="28"/>
        <v>15.01667538287022</v>
      </c>
      <c r="Y36" s="45">
        <f t="shared" si="29"/>
        <v>130.46059787423349</v>
      </c>
      <c r="Z36" s="47">
        <v>67965473</v>
      </c>
      <c r="AA36" s="45">
        <f t="shared" si="30"/>
        <v>13.656188320405652</v>
      </c>
      <c r="AB36" s="45">
        <f t="shared" si="31"/>
        <v>90.94015800583597</v>
      </c>
      <c r="AC36" s="47">
        <v>72978044</v>
      </c>
      <c r="AD36" s="45">
        <f t="shared" si="32"/>
        <v>14.663355791239027</v>
      </c>
      <c r="AE36" s="45">
        <f t="shared" si="33"/>
        <v>107.37517268510732</v>
      </c>
      <c r="AF36" s="90">
        <v>74552260</v>
      </c>
      <c r="AG36" s="45">
        <f t="shared" si="34"/>
        <v>14.979660367725911</v>
      </c>
      <c r="AH36" s="45">
        <f t="shared" si="35"/>
        <v>102.15710906145962</v>
      </c>
      <c r="AI36" s="94">
        <v>73675244</v>
      </c>
    </row>
    <row r="37" spans="1:35" ht="24" customHeight="1">
      <c r="A37" s="30" t="s">
        <v>64</v>
      </c>
      <c r="B37" s="9">
        <v>11988719</v>
      </c>
      <c r="C37" s="20">
        <f t="shared" si="20"/>
        <v>0.022240466671543765</v>
      </c>
      <c r="D37" s="20" t="e">
        <f>B37/#REF!</f>
        <v>#REF!</v>
      </c>
      <c r="E37" s="44">
        <v>11735837</v>
      </c>
      <c r="F37" s="48">
        <f t="shared" si="21"/>
        <v>2.2208923681207855</v>
      </c>
      <c r="G37" s="48">
        <v>97.9</v>
      </c>
      <c r="H37" s="44">
        <v>11235977</v>
      </c>
      <c r="I37" s="48">
        <f t="shared" si="22"/>
        <v>2.2758966507300777</v>
      </c>
      <c r="J37" s="48">
        <f t="shared" si="23"/>
        <v>95.740738389601</v>
      </c>
      <c r="K37" s="44">
        <v>10576626</v>
      </c>
      <c r="L37" s="48">
        <v>2.2</v>
      </c>
      <c r="M37" s="48">
        <f t="shared" si="24"/>
        <v>94.13178756061889</v>
      </c>
      <c r="N37" s="44">
        <v>10318782</v>
      </c>
      <c r="O37" s="49">
        <v>2.2</v>
      </c>
      <c r="P37" s="50">
        <f t="shared" si="25"/>
        <v>97.56213370880279</v>
      </c>
      <c r="Q37" s="47">
        <v>9768579</v>
      </c>
      <c r="R37" s="49">
        <v>2.2</v>
      </c>
      <c r="S37" s="45">
        <f t="shared" si="26"/>
        <v>94.66794627505456</v>
      </c>
      <c r="T37" s="47">
        <v>11136223</v>
      </c>
      <c r="U37" s="45">
        <f>T37/T49*100</f>
        <v>2.457701603177457</v>
      </c>
      <c r="V37" s="45">
        <f t="shared" si="27"/>
        <v>114.00043957263387</v>
      </c>
      <c r="W37" s="47">
        <v>25391252</v>
      </c>
      <c r="X37" s="45">
        <f t="shared" si="28"/>
        <v>5.101821611730366</v>
      </c>
      <c r="Y37" s="45">
        <f t="shared" si="29"/>
        <v>228.00595857320744</v>
      </c>
      <c r="Z37" s="47">
        <v>22620876</v>
      </c>
      <c r="AA37" s="45">
        <f t="shared" si="30"/>
        <v>4.545174615772107</v>
      </c>
      <c r="AB37" s="45">
        <f t="shared" si="31"/>
        <v>89.08925010865947</v>
      </c>
      <c r="AC37" s="47">
        <v>44420748</v>
      </c>
      <c r="AD37" s="45">
        <f t="shared" si="32"/>
        <v>8.925386276959815</v>
      </c>
      <c r="AE37" s="45">
        <f t="shared" si="33"/>
        <v>196.37059148372504</v>
      </c>
      <c r="AF37" s="90">
        <v>16099617</v>
      </c>
      <c r="AG37" s="45">
        <f t="shared" si="34"/>
        <v>3.23486899941687</v>
      </c>
      <c r="AH37" s="45">
        <f t="shared" si="35"/>
        <v>36.24346217672877</v>
      </c>
      <c r="AI37" s="94">
        <v>13879132</v>
      </c>
    </row>
    <row r="38" spans="1:35" ht="24" customHeight="1">
      <c r="A38" s="67" t="s">
        <v>50</v>
      </c>
      <c r="B38" s="9">
        <v>5586075</v>
      </c>
      <c r="C38" s="20">
        <f t="shared" si="20"/>
        <v>0.010362818151150581</v>
      </c>
      <c r="D38" s="20" t="e">
        <f>B38/#REF!</f>
        <v>#REF!</v>
      </c>
      <c r="E38" s="44">
        <v>5830706</v>
      </c>
      <c r="F38" s="48">
        <f t="shared" si="21"/>
        <v>1.1034040823978786</v>
      </c>
      <c r="G38" s="48">
        <v>104.4</v>
      </c>
      <c r="H38" s="44">
        <v>5379506</v>
      </c>
      <c r="I38" s="48">
        <f t="shared" si="22"/>
        <v>1.0896426441583456</v>
      </c>
      <c r="J38" s="48">
        <f t="shared" si="23"/>
        <v>92.26165750768432</v>
      </c>
      <c r="K38" s="44">
        <v>4138621</v>
      </c>
      <c r="L38" s="48">
        <v>0.9</v>
      </c>
      <c r="M38" s="48">
        <f t="shared" si="24"/>
        <v>76.93310501001393</v>
      </c>
      <c r="N38" s="44">
        <v>3968167</v>
      </c>
      <c r="O38" s="49">
        <v>0.9</v>
      </c>
      <c r="P38" s="50">
        <f t="shared" si="25"/>
        <v>95.88138174527215</v>
      </c>
      <c r="Q38" s="47">
        <v>3724201</v>
      </c>
      <c r="R38" s="49">
        <v>0.8</v>
      </c>
      <c r="S38" s="45">
        <f t="shared" si="26"/>
        <v>93.85192205872383</v>
      </c>
      <c r="T38" s="47">
        <v>4387994</v>
      </c>
      <c r="U38" s="45">
        <f>T38/T49*100</f>
        <v>0.9684055256915258</v>
      </c>
      <c r="V38" s="45">
        <f t="shared" si="27"/>
        <v>117.82376944746001</v>
      </c>
      <c r="W38" s="47">
        <v>5471898</v>
      </c>
      <c r="X38" s="45">
        <f t="shared" si="28"/>
        <v>1.0994592733585633</v>
      </c>
      <c r="Y38" s="45">
        <f t="shared" si="29"/>
        <v>124.70158345704209</v>
      </c>
      <c r="Z38" s="47">
        <v>6247914</v>
      </c>
      <c r="AA38" s="45">
        <f t="shared" si="30"/>
        <v>1.255382864674523</v>
      </c>
      <c r="AB38" s="45">
        <f t="shared" si="31"/>
        <v>114.18184330190367</v>
      </c>
      <c r="AC38" s="47">
        <v>4926189</v>
      </c>
      <c r="AD38" s="45">
        <f t="shared" si="32"/>
        <v>0.9898108806792354</v>
      </c>
      <c r="AE38" s="45">
        <f t="shared" si="33"/>
        <v>78.84533942048499</v>
      </c>
      <c r="AF38" s="90">
        <v>5233205</v>
      </c>
      <c r="AG38" s="45">
        <f t="shared" si="34"/>
        <v>1.0514990898288674</v>
      </c>
      <c r="AH38" s="45">
        <f t="shared" si="35"/>
        <v>106.2323227955728</v>
      </c>
      <c r="AI38" s="94">
        <v>3604132</v>
      </c>
    </row>
    <row r="39" spans="1:35" ht="24" customHeight="1">
      <c r="A39" s="30" t="s">
        <v>65</v>
      </c>
      <c r="B39" s="9">
        <v>3195734</v>
      </c>
      <c r="C39" s="20">
        <f t="shared" si="20"/>
        <v>0.005928457870946783</v>
      </c>
      <c r="D39" s="20" t="e">
        <f>B39/#REF!</f>
        <v>#REF!</v>
      </c>
      <c r="E39" s="44">
        <v>2081350</v>
      </c>
      <c r="F39" s="48">
        <f t="shared" si="21"/>
        <v>0.39387513054145157</v>
      </c>
      <c r="G39" s="48">
        <v>65.1</v>
      </c>
      <c r="H39" s="44">
        <v>2176479</v>
      </c>
      <c r="I39" s="48">
        <f t="shared" si="22"/>
        <v>0.44085541172648796</v>
      </c>
      <c r="J39" s="48">
        <f t="shared" si="23"/>
        <v>104.57054315708554</v>
      </c>
      <c r="K39" s="44">
        <v>899399</v>
      </c>
      <c r="L39" s="48">
        <v>0.2</v>
      </c>
      <c r="M39" s="48">
        <f t="shared" si="24"/>
        <v>41.32357812779264</v>
      </c>
      <c r="N39" s="44">
        <v>912344</v>
      </c>
      <c r="O39" s="49">
        <v>0.2</v>
      </c>
      <c r="P39" s="50">
        <f t="shared" si="25"/>
        <v>101.43929446219087</v>
      </c>
      <c r="Q39" s="47">
        <v>831750</v>
      </c>
      <c r="R39" s="49">
        <v>0.2</v>
      </c>
      <c r="S39" s="45">
        <f t="shared" si="26"/>
        <v>91.16627061722333</v>
      </c>
      <c r="T39" s="47">
        <v>7639885</v>
      </c>
      <c r="U39" s="45">
        <f>T39/T49*100</f>
        <v>1.6860795273757903</v>
      </c>
      <c r="V39" s="45">
        <f t="shared" si="27"/>
        <v>918.531409678389</v>
      </c>
      <c r="W39" s="47">
        <v>7013855</v>
      </c>
      <c r="X39" s="45">
        <f t="shared" si="28"/>
        <v>1.4092821031646285</v>
      </c>
      <c r="Y39" s="45">
        <f t="shared" si="29"/>
        <v>91.80576670983922</v>
      </c>
      <c r="Z39" s="47">
        <v>4949721</v>
      </c>
      <c r="AA39" s="45">
        <f t="shared" si="30"/>
        <v>0.9945391259098069</v>
      </c>
      <c r="AB39" s="45">
        <f t="shared" si="31"/>
        <v>70.57062057884002</v>
      </c>
      <c r="AC39" s="47">
        <v>6706580</v>
      </c>
      <c r="AD39" s="45">
        <f t="shared" si="32"/>
        <v>1.3475418535800692</v>
      </c>
      <c r="AE39" s="45">
        <f t="shared" si="33"/>
        <v>135.4941015867359</v>
      </c>
      <c r="AF39" s="90">
        <v>5505013</v>
      </c>
      <c r="AG39" s="45">
        <f t="shared" si="34"/>
        <v>1.1061130146814586</v>
      </c>
      <c r="AH39" s="45">
        <f t="shared" si="35"/>
        <v>82.08375953168381</v>
      </c>
      <c r="AI39" s="94">
        <v>3770090</v>
      </c>
    </row>
    <row r="40" spans="1:35" ht="24" customHeight="1">
      <c r="A40" s="30" t="s">
        <v>18</v>
      </c>
      <c r="B40" s="9">
        <v>43071260</v>
      </c>
      <c r="C40" s="20">
        <f t="shared" si="20"/>
        <v>0.07990219159623277</v>
      </c>
      <c r="D40" s="20" t="e">
        <f>B40/#REF!</f>
        <v>#REF!</v>
      </c>
      <c r="E40" s="44">
        <v>40695232</v>
      </c>
      <c r="F40" s="48">
        <f t="shared" si="21"/>
        <v>7.701174630126915</v>
      </c>
      <c r="G40" s="48">
        <v>94.5</v>
      </c>
      <c r="H40" s="44">
        <v>26170233</v>
      </c>
      <c r="I40" s="48">
        <f t="shared" si="22"/>
        <v>5.300896008733886</v>
      </c>
      <c r="J40" s="48">
        <f t="shared" si="23"/>
        <v>64.30786043927701</v>
      </c>
      <c r="K40" s="44">
        <v>23737648</v>
      </c>
      <c r="L40" s="48">
        <v>5</v>
      </c>
      <c r="M40" s="48">
        <f t="shared" si="24"/>
        <v>90.7047636908697</v>
      </c>
      <c r="N40" s="44">
        <v>20310213</v>
      </c>
      <c r="O40" s="49">
        <v>4.4</v>
      </c>
      <c r="P40" s="50">
        <f t="shared" si="25"/>
        <v>85.56118533731733</v>
      </c>
      <c r="Q40" s="47">
        <v>19259907</v>
      </c>
      <c r="R40" s="49">
        <v>4.3</v>
      </c>
      <c r="S40" s="45">
        <f t="shared" si="26"/>
        <v>94.8286805263933</v>
      </c>
      <c r="T40" s="47">
        <v>17181470</v>
      </c>
      <c r="U40" s="45">
        <f>T40/T49*100</f>
        <v>3.7918535183738133</v>
      </c>
      <c r="V40" s="45">
        <f t="shared" si="27"/>
        <v>89.20847852484438</v>
      </c>
      <c r="W40" s="47">
        <v>19150956</v>
      </c>
      <c r="X40" s="45">
        <f t="shared" si="28"/>
        <v>3.847969418999005</v>
      </c>
      <c r="Y40" s="45">
        <f t="shared" si="29"/>
        <v>111.46284922070113</v>
      </c>
      <c r="Z40" s="47">
        <v>16256576</v>
      </c>
      <c r="AA40" s="45">
        <f t="shared" si="30"/>
        <v>3.266406507624641</v>
      </c>
      <c r="AB40" s="45">
        <f t="shared" si="31"/>
        <v>84.88649861657038</v>
      </c>
      <c r="AC40" s="47">
        <v>18164888</v>
      </c>
      <c r="AD40" s="45">
        <f t="shared" si="32"/>
        <v>3.649840432171741</v>
      </c>
      <c r="AE40" s="45">
        <f t="shared" si="33"/>
        <v>111.73870807727286</v>
      </c>
      <c r="AF40" s="90">
        <v>15136482</v>
      </c>
      <c r="AG40" s="45">
        <f t="shared" si="34"/>
        <v>3.041347901756387</v>
      </c>
      <c r="AH40" s="45">
        <f t="shared" si="35"/>
        <v>83.32824292668361</v>
      </c>
      <c r="AI40" s="94">
        <v>13804293</v>
      </c>
    </row>
    <row r="41" spans="1:35" ht="24" customHeight="1">
      <c r="A41" s="30" t="s">
        <v>66</v>
      </c>
      <c r="B41" s="9">
        <v>3921088</v>
      </c>
      <c r="C41" s="20">
        <f t="shared" si="20"/>
        <v>0.007274073817243544</v>
      </c>
      <c r="D41" s="20" t="e">
        <f>B41/#REF!</f>
        <v>#REF!</v>
      </c>
      <c r="E41" s="44">
        <v>3867167</v>
      </c>
      <c r="F41" s="48">
        <f t="shared" si="21"/>
        <v>0.7318235313381188</v>
      </c>
      <c r="G41" s="48">
        <v>98.6</v>
      </c>
      <c r="H41" s="44">
        <v>3735946</v>
      </c>
      <c r="I41" s="48">
        <v>0.7</v>
      </c>
      <c r="J41" s="48">
        <f t="shared" si="23"/>
        <v>96.60679251762336</v>
      </c>
      <c r="K41" s="44">
        <v>3501167</v>
      </c>
      <c r="L41" s="48">
        <v>0.7</v>
      </c>
      <c r="M41" s="48">
        <f t="shared" si="24"/>
        <v>93.71567469122948</v>
      </c>
      <c r="N41" s="44">
        <v>3275732</v>
      </c>
      <c r="O41" s="49">
        <v>0.7</v>
      </c>
      <c r="P41" s="50">
        <f t="shared" si="25"/>
        <v>93.56114689759157</v>
      </c>
      <c r="Q41" s="47">
        <v>3089181</v>
      </c>
      <c r="R41" s="49">
        <v>0.7</v>
      </c>
      <c r="S41" s="45">
        <f t="shared" si="26"/>
        <v>94.30505914403254</v>
      </c>
      <c r="T41" s="47">
        <v>3112573</v>
      </c>
      <c r="U41" s="45">
        <f>T41/T49*100</f>
        <v>0.6869273048956425</v>
      </c>
      <c r="V41" s="45">
        <f t="shared" si="27"/>
        <v>100.75722335466908</v>
      </c>
      <c r="W41" s="47">
        <v>5576617</v>
      </c>
      <c r="X41" s="45">
        <f t="shared" si="28"/>
        <v>1.1205002861199187</v>
      </c>
      <c r="Y41" s="45">
        <f t="shared" si="29"/>
        <v>179.164215586269</v>
      </c>
      <c r="Z41" s="47">
        <v>3997560</v>
      </c>
      <c r="AA41" s="45">
        <f t="shared" si="30"/>
        <v>0.8032230156350243</v>
      </c>
      <c r="AB41" s="45">
        <f t="shared" si="31"/>
        <v>71.68432044015216</v>
      </c>
      <c r="AC41" s="47">
        <v>4180106</v>
      </c>
      <c r="AD41" s="45">
        <f t="shared" si="32"/>
        <v>0.8399016767713452</v>
      </c>
      <c r="AE41" s="45">
        <f t="shared" si="33"/>
        <v>104.56643552567067</v>
      </c>
      <c r="AF41" s="90">
        <v>3869484</v>
      </c>
      <c r="AG41" s="45">
        <f t="shared" si="34"/>
        <v>0.7774889200991295</v>
      </c>
      <c r="AH41" s="45">
        <f t="shared" si="35"/>
        <v>92.56904011525067</v>
      </c>
      <c r="AI41" s="94">
        <v>4209179</v>
      </c>
    </row>
    <row r="42" spans="1:35" ht="24" customHeight="1">
      <c r="A42" s="30" t="s">
        <v>81</v>
      </c>
      <c r="B42" s="9">
        <v>106367095</v>
      </c>
      <c r="C42" s="20">
        <f t="shared" si="20"/>
        <v>0.1973233196387729</v>
      </c>
      <c r="D42" s="20" t="e">
        <f>B42/#REF!</f>
        <v>#REF!</v>
      </c>
      <c r="E42" s="44">
        <v>101865157</v>
      </c>
      <c r="F42" s="48">
        <f t="shared" si="21"/>
        <v>19.276984654671466</v>
      </c>
      <c r="G42" s="48">
        <v>95.8</v>
      </c>
      <c r="H42" s="44">
        <v>89934134</v>
      </c>
      <c r="I42" s="48">
        <f t="shared" si="22"/>
        <v>18.21655512083284</v>
      </c>
      <c r="J42" s="48">
        <f t="shared" si="23"/>
        <v>88.28743473099443</v>
      </c>
      <c r="K42" s="44">
        <v>91292327</v>
      </c>
      <c r="L42" s="48">
        <v>19.1</v>
      </c>
      <c r="M42" s="48">
        <f t="shared" si="24"/>
        <v>101.51020857108604</v>
      </c>
      <c r="N42" s="44">
        <v>74362690</v>
      </c>
      <c r="O42" s="49">
        <v>16.1</v>
      </c>
      <c r="P42" s="50">
        <f t="shared" si="25"/>
        <v>81.45557512188292</v>
      </c>
      <c r="Q42" s="47">
        <v>69156204</v>
      </c>
      <c r="R42" s="49">
        <v>15.3</v>
      </c>
      <c r="S42" s="45">
        <f t="shared" si="26"/>
        <v>92.99852385652</v>
      </c>
      <c r="T42" s="47">
        <v>66660698</v>
      </c>
      <c r="U42" s="45">
        <f>T42/T49*100</f>
        <v>14.711640054579393</v>
      </c>
      <c r="V42" s="45">
        <f t="shared" si="27"/>
        <v>96.39149366844947</v>
      </c>
      <c r="W42" s="47">
        <v>72152706</v>
      </c>
      <c r="X42" s="45">
        <f t="shared" si="28"/>
        <v>14.497522013314947</v>
      </c>
      <c r="Y42" s="45">
        <f t="shared" si="29"/>
        <v>108.23874961525306</v>
      </c>
      <c r="Z42" s="47">
        <v>62636947</v>
      </c>
      <c r="AA42" s="45">
        <f t="shared" si="30"/>
        <v>12.58553654216852</v>
      </c>
      <c r="AB42" s="45">
        <f t="shared" si="31"/>
        <v>86.81163946921131</v>
      </c>
      <c r="AC42" s="47">
        <v>52801286</v>
      </c>
      <c r="AD42" s="45">
        <f t="shared" si="32"/>
        <v>10.609273699538566</v>
      </c>
      <c r="AE42" s="45">
        <f t="shared" si="33"/>
        <v>84.29734929449866</v>
      </c>
      <c r="AF42" s="90">
        <v>54824532</v>
      </c>
      <c r="AG42" s="45">
        <f t="shared" si="34"/>
        <v>11.0158011196377</v>
      </c>
      <c r="AH42" s="45">
        <f t="shared" si="35"/>
        <v>103.8318119751856</v>
      </c>
      <c r="AI42" s="94">
        <v>44024632</v>
      </c>
    </row>
    <row r="43" spans="1:35" ht="24" customHeight="1">
      <c r="A43" s="30" t="s">
        <v>19</v>
      </c>
      <c r="B43" s="9">
        <v>30046031</v>
      </c>
      <c r="C43" s="20">
        <f t="shared" si="20"/>
        <v>0.055738878446285285</v>
      </c>
      <c r="D43" s="20" t="e">
        <f>B43/#REF!</f>
        <v>#REF!</v>
      </c>
      <c r="E43" s="44">
        <v>29723864</v>
      </c>
      <c r="F43" s="48">
        <f t="shared" si="21"/>
        <v>5.624950543251424</v>
      </c>
      <c r="G43" s="48">
        <v>98.9</v>
      </c>
      <c r="H43" s="44">
        <v>28964641</v>
      </c>
      <c r="I43" s="48">
        <f t="shared" si="22"/>
        <v>5.866915662207131</v>
      </c>
      <c r="J43" s="48">
        <f t="shared" si="23"/>
        <v>97.44574595012277</v>
      </c>
      <c r="K43" s="44">
        <v>29669321</v>
      </c>
      <c r="L43" s="48">
        <v>6.2</v>
      </c>
      <c r="M43" s="48">
        <f t="shared" si="24"/>
        <v>102.43289740756668</v>
      </c>
      <c r="N43" s="44">
        <v>29823450</v>
      </c>
      <c r="O43" s="49">
        <v>6.5</v>
      </c>
      <c r="P43" s="50">
        <f t="shared" si="25"/>
        <v>100.51948947534054</v>
      </c>
      <c r="Q43" s="47">
        <v>30413640</v>
      </c>
      <c r="R43" s="49">
        <v>6.7</v>
      </c>
      <c r="S43" s="45">
        <f t="shared" si="26"/>
        <v>101.97894609778547</v>
      </c>
      <c r="T43" s="47">
        <v>29411825</v>
      </c>
      <c r="U43" s="45">
        <f>T43/T49*100</f>
        <v>6.491023882592402</v>
      </c>
      <c r="V43" s="45">
        <f t="shared" si="27"/>
        <v>96.70603387164444</v>
      </c>
      <c r="W43" s="47">
        <v>28765872</v>
      </c>
      <c r="X43" s="45">
        <f t="shared" si="28"/>
        <v>5.779878339589926</v>
      </c>
      <c r="Y43" s="45">
        <f t="shared" si="29"/>
        <v>97.80376430228318</v>
      </c>
      <c r="Z43" s="47">
        <v>27861781</v>
      </c>
      <c r="AA43" s="45">
        <f t="shared" si="30"/>
        <v>5.598220853666392</v>
      </c>
      <c r="AB43" s="45">
        <f t="shared" si="31"/>
        <v>96.85707076774868</v>
      </c>
      <c r="AC43" s="47">
        <v>29015723</v>
      </c>
      <c r="AD43" s="45">
        <f t="shared" si="32"/>
        <v>5.830080481316236</v>
      </c>
      <c r="AE43" s="45">
        <f t="shared" si="33"/>
        <v>104.14166632061317</v>
      </c>
      <c r="AF43" s="90">
        <v>29874610</v>
      </c>
      <c r="AG43" s="45">
        <f t="shared" si="34"/>
        <v>6.00265520345417</v>
      </c>
      <c r="AH43" s="45">
        <f t="shared" si="35"/>
        <v>102.96007443964088</v>
      </c>
      <c r="AI43" s="94">
        <v>30265815</v>
      </c>
    </row>
    <row r="44" spans="1:35" ht="24" customHeight="1">
      <c r="A44" s="30" t="s">
        <v>20</v>
      </c>
      <c r="B44" s="9">
        <v>135211771</v>
      </c>
      <c r="C44" s="20">
        <f t="shared" si="20"/>
        <v>0.25083354497890126</v>
      </c>
      <c r="D44" s="20" t="e">
        <f>B44/#REF!</f>
        <v>#REF!</v>
      </c>
      <c r="E44" s="44">
        <v>129580976</v>
      </c>
      <c r="F44" s="48">
        <f t="shared" si="21"/>
        <v>24.521932321660795</v>
      </c>
      <c r="G44" s="48">
        <v>95.8</v>
      </c>
      <c r="H44" s="44">
        <v>132324588</v>
      </c>
      <c r="I44" s="48">
        <f t="shared" si="22"/>
        <v>26.802928364701835</v>
      </c>
      <c r="J44" s="48">
        <f t="shared" si="23"/>
        <v>102.1172953659494</v>
      </c>
      <c r="K44" s="44">
        <v>123901050</v>
      </c>
      <c r="L44" s="48">
        <v>25.9</v>
      </c>
      <c r="M44" s="48">
        <f t="shared" si="24"/>
        <v>93.63418535639045</v>
      </c>
      <c r="N44" s="44">
        <v>124979688</v>
      </c>
      <c r="O44" s="49">
        <v>27.1</v>
      </c>
      <c r="P44" s="50">
        <f t="shared" si="25"/>
        <v>100.87056405090998</v>
      </c>
      <c r="Q44" s="47">
        <v>123353595</v>
      </c>
      <c r="R44" s="49">
        <v>27.4</v>
      </c>
      <c r="S44" s="45">
        <f t="shared" si="26"/>
        <v>98.69891417875839</v>
      </c>
      <c r="T44" s="47">
        <v>120323903</v>
      </c>
      <c r="U44" s="45">
        <f>T44/T49*100</f>
        <v>26.554806715317103</v>
      </c>
      <c r="V44" s="45">
        <f t="shared" si="27"/>
        <v>97.5438964709541</v>
      </c>
      <c r="W44" s="47">
        <v>117586615</v>
      </c>
      <c r="X44" s="45">
        <v>26.5</v>
      </c>
      <c r="Y44" s="45">
        <f t="shared" si="29"/>
        <v>97.72506714646715</v>
      </c>
      <c r="Z44" s="47">
        <v>115940898</v>
      </c>
      <c r="AA44" s="45">
        <v>26.5</v>
      </c>
      <c r="AB44" s="45">
        <f t="shared" si="31"/>
        <v>98.60042148504743</v>
      </c>
      <c r="AC44" s="47">
        <v>117094517</v>
      </c>
      <c r="AD44" s="45">
        <v>26.5</v>
      </c>
      <c r="AE44" s="45">
        <f t="shared" si="33"/>
        <v>100.9950060935357</v>
      </c>
      <c r="AF44" s="90">
        <v>115391646</v>
      </c>
      <c r="AG44" s="45">
        <v>26.5</v>
      </c>
      <c r="AH44" s="45">
        <f t="shared" si="35"/>
        <v>98.5457295152428</v>
      </c>
      <c r="AI44" s="94">
        <v>114037438</v>
      </c>
    </row>
    <row r="45" spans="1:35" ht="24" customHeight="1">
      <c r="A45" s="30" t="s">
        <v>21</v>
      </c>
      <c r="B45" s="9">
        <v>1136893</v>
      </c>
      <c r="C45" s="20">
        <f t="shared" si="20"/>
        <v>0.002109068606546822</v>
      </c>
      <c r="D45" s="20" t="e">
        <f>B45/#REF!</f>
        <v>#REF!</v>
      </c>
      <c r="E45" s="44">
        <v>1629935</v>
      </c>
      <c r="F45" s="48">
        <f t="shared" si="21"/>
        <v>0.3084492569241506</v>
      </c>
      <c r="G45" s="48">
        <v>143.4</v>
      </c>
      <c r="H45" s="44">
        <v>2416200</v>
      </c>
      <c r="I45" s="48">
        <f t="shared" si="22"/>
        <v>0.48941195656541603</v>
      </c>
      <c r="J45" s="48">
        <f t="shared" si="23"/>
        <v>148.23904020712482</v>
      </c>
      <c r="K45" s="44">
        <v>3889424</v>
      </c>
      <c r="L45" s="48">
        <v>0.8</v>
      </c>
      <c r="M45" s="48">
        <f t="shared" si="24"/>
        <v>160.97276715503682</v>
      </c>
      <c r="N45" s="44">
        <v>1614615</v>
      </c>
      <c r="O45" s="49">
        <v>0.4</v>
      </c>
      <c r="P45" s="50">
        <f t="shared" si="25"/>
        <v>41.512959245379264</v>
      </c>
      <c r="Q45" s="47">
        <v>1497024</v>
      </c>
      <c r="R45" s="49">
        <v>0.3</v>
      </c>
      <c r="S45" s="45">
        <f t="shared" si="26"/>
        <v>92.71708735518995</v>
      </c>
      <c r="T45" s="47">
        <v>453959</v>
      </c>
      <c r="U45" s="45">
        <f>T45/T49*100</f>
        <v>0.10018619078271288</v>
      </c>
      <c r="V45" s="45">
        <f t="shared" si="27"/>
        <v>30.324096340472835</v>
      </c>
      <c r="W45" s="47">
        <v>523698</v>
      </c>
      <c r="X45" s="45">
        <f t="shared" si="28"/>
        <v>0.10522575942375621</v>
      </c>
      <c r="Y45" s="45">
        <f t="shared" si="29"/>
        <v>115.3624005692144</v>
      </c>
      <c r="Z45" s="47">
        <v>679196</v>
      </c>
      <c r="AA45" s="45">
        <f t="shared" si="30"/>
        <v>0.1364697113557385</v>
      </c>
      <c r="AB45" s="45">
        <f t="shared" si="31"/>
        <v>129.69230357954393</v>
      </c>
      <c r="AC45" s="47">
        <v>4691963</v>
      </c>
      <c r="AD45" s="45">
        <f t="shared" si="32"/>
        <v>0.9427482439558019</v>
      </c>
      <c r="AE45" s="45">
        <f t="shared" si="33"/>
        <v>690.8113416451216</v>
      </c>
      <c r="AF45" s="90">
        <v>6691720</v>
      </c>
      <c r="AG45" s="45">
        <f>AF45/$W$49*100</f>
        <v>1.3445560587421337</v>
      </c>
      <c r="AH45" s="45">
        <f t="shared" si="35"/>
        <v>142.62090302076126</v>
      </c>
      <c r="AI45" s="94">
        <v>8022596</v>
      </c>
    </row>
    <row r="46" spans="1:35" ht="24" customHeight="1">
      <c r="A46" s="30" t="s">
        <v>22</v>
      </c>
      <c r="B46" s="9">
        <v>87274293</v>
      </c>
      <c r="C46" s="20">
        <f t="shared" si="20"/>
        <v>0.1619039536041378</v>
      </c>
      <c r="D46" s="20" t="e">
        <f>B46/#REF!</f>
        <v>#REF!</v>
      </c>
      <c r="E46" s="44">
        <v>90697672</v>
      </c>
      <c r="F46" s="48">
        <f t="shared" si="21"/>
        <v>17.163647343697964</v>
      </c>
      <c r="G46" s="48">
        <v>103.9</v>
      </c>
      <c r="H46" s="44">
        <v>81244625</v>
      </c>
      <c r="I46" s="48">
        <f t="shared" si="22"/>
        <v>16.456456784071484</v>
      </c>
      <c r="J46" s="48">
        <f t="shared" si="23"/>
        <v>89.57740944001297</v>
      </c>
      <c r="K46" s="44">
        <v>74245613</v>
      </c>
      <c r="L46" s="48">
        <v>15.5</v>
      </c>
      <c r="M46" s="48">
        <f t="shared" si="24"/>
        <v>91.38526148652912</v>
      </c>
      <c r="N46" s="44">
        <v>72211428</v>
      </c>
      <c r="O46" s="49">
        <v>15.6</v>
      </c>
      <c r="P46" s="50">
        <f t="shared" si="25"/>
        <v>97.26019502323996</v>
      </c>
      <c r="Q46" s="47">
        <v>69676275</v>
      </c>
      <c r="R46" s="49">
        <v>15.5</v>
      </c>
      <c r="S46" s="45">
        <f t="shared" si="26"/>
        <v>96.48926344456171</v>
      </c>
      <c r="T46" s="47">
        <v>72143679</v>
      </c>
      <c r="U46" s="45">
        <f>T46/T49*100</f>
        <v>15.921703034989495</v>
      </c>
      <c r="V46" s="45">
        <f t="shared" si="27"/>
        <v>103.54123982661243</v>
      </c>
      <c r="W46" s="47">
        <v>72085747</v>
      </c>
      <c r="X46" s="45">
        <f t="shared" si="28"/>
        <v>14.484068053923743</v>
      </c>
      <c r="Y46" s="45">
        <f t="shared" si="29"/>
        <v>99.91969913261562</v>
      </c>
      <c r="Z46" s="47">
        <v>77863913</v>
      </c>
      <c r="AA46" s="45">
        <f t="shared" si="30"/>
        <v>15.645065242048442</v>
      </c>
      <c r="AB46" s="45">
        <f t="shared" si="31"/>
        <v>108.01568443204175</v>
      </c>
      <c r="AC46" s="47">
        <v>74355639</v>
      </c>
      <c r="AD46" s="45">
        <f t="shared" si="32"/>
        <v>14.940153640483</v>
      </c>
      <c r="AE46" s="45">
        <f t="shared" si="33"/>
        <v>95.49435179298015</v>
      </c>
      <c r="AF46" s="90">
        <v>76099447</v>
      </c>
      <c r="AG46" s="45">
        <f>AF46/$W$49*100</f>
        <v>15.29053405264654</v>
      </c>
      <c r="AH46" s="45">
        <f t="shared" si="35"/>
        <v>102.34522629816954</v>
      </c>
      <c r="AI46" s="94">
        <v>79237938</v>
      </c>
    </row>
    <row r="47" spans="1:35" ht="24" customHeight="1">
      <c r="A47" s="30" t="s">
        <v>23</v>
      </c>
      <c r="B47" s="9">
        <v>26889545</v>
      </c>
      <c r="C47" s="20">
        <f t="shared" si="20"/>
        <v>0.04988323017542377</v>
      </c>
      <c r="D47" s="20" t="e">
        <f>B47/#REF!</f>
        <v>#REF!</v>
      </c>
      <c r="E47" s="44">
        <v>31741506</v>
      </c>
      <c r="F47" s="48">
        <f t="shared" si="21"/>
        <v>6.006769557898608</v>
      </c>
      <c r="G47" s="48">
        <v>18</v>
      </c>
      <c r="H47" s="44">
        <v>33911541</v>
      </c>
      <c r="I47" s="48">
        <f t="shared" si="22"/>
        <v>6.868932054862315</v>
      </c>
      <c r="J47" s="48">
        <f t="shared" si="23"/>
        <v>106.83658488037713</v>
      </c>
      <c r="K47" s="44">
        <v>32417363</v>
      </c>
      <c r="L47" s="48">
        <v>6.8</v>
      </c>
      <c r="M47" s="48">
        <f t="shared" si="24"/>
        <v>95.59389530543598</v>
      </c>
      <c r="N47" s="44">
        <v>37199471</v>
      </c>
      <c r="O47" s="49">
        <v>8.1</v>
      </c>
      <c r="P47" s="50">
        <f t="shared" si="25"/>
        <v>114.75168723625053</v>
      </c>
      <c r="Q47" s="47">
        <v>33747186</v>
      </c>
      <c r="R47" s="49">
        <v>7.5</v>
      </c>
      <c r="S47" s="45">
        <f t="shared" si="26"/>
        <v>90.71953200624814</v>
      </c>
      <c r="T47" s="47">
        <v>28369128</v>
      </c>
      <c r="U47" s="45">
        <f>T47/T49*100</f>
        <v>6.260906535936509</v>
      </c>
      <c r="V47" s="45">
        <f t="shared" si="27"/>
        <v>84.06368459876921</v>
      </c>
      <c r="W47" s="47">
        <v>23831249</v>
      </c>
      <c r="X47" s="45">
        <f t="shared" si="28"/>
        <v>4.788372829458258</v>
      </c>
      <c r="Y47" s="45">
        <f t="shared" si="29"/>
        <v>84.00416466801518</v>
      </c>
      <c r="Z47" s="47">
        <v>22469589</v>
      </c>
      <c r="AA47" s="45">
        <f t="shared" si="30"/>
        <v>4.51477677299642</v>
      </c>
      <c r="AB47" s="45">
        <f t="shared" si="31"/>
        <v>94.28624156459445</v>
      </c>
      <c r="AC47" s="47">
        <v>22292742</v>
      </c>
      <c r="AD47" s="45">
        <f t="shared" si="32"/>
        <v>4.479243202356828</v>
      </c>
      <c r="AE47" s="45">
        <f t="shared" si="33"/>
        <v>99.21294955595316</v>
      </c>
      <c r="AF47" s="90">
        <v>23103757</v>
      </c>
      <c r="AG47" s="45">
        <f>AF47/$W$49*100</f>
        <v>4.642199083950911</v>
      </c>
      <c r="AH47" s="45">
        <f t="shared" si="35"/>
        <v>103.6380226353492</v>
      </c>
      <c r="AI47" s="94">
        <v>21207800</v>
      </c>
    </row>
    <row r="48" spans="1:35" ht="24" customHeight="1">
      <c r="A48" s="30" t="s">
        <v>24</v>
      </c>
      <c r="B48" s="22" t="s">
        <v>42</v>
      </c>
      <c r="C48" s="22" t="s">
        <v>42</v>
      </c>
      <c r="D48" s="22" t="s">
        <v>42</v>
      </c>
      <c r="E48" s="71">
        <v>0</v>
      </c>
      <c r="F48" s="72">
        <v>0</v>
      </c>
      <c r="G48" s="72" t="s">
        <v>53</v>
      </c>
      <c r="H48" s="71">
        <v>0</v>
      </c>
      <c r="I48" s="72">
        <v>0</v>
      </c>
      <c r="J48" s="72" t="s">
        <v>53</v>
      </c>
      <c r="K48" s="71">
        <v>0</v>
      </c>
      <c r="L48" s="72">
        <v>0</v>
      </c>
      <c r="M48" s="72" t="s">
        <v>53</v>
      </c>
      <c r="N48" s="71">
        <v>0</v>
      </c>
      <c r="O48" s="70">
        <v>0</v>
      </c>
      <c r="P48" s="69" t="s">
        <v>53</v>
      </c>
      <c r="Q48" s="69">
        <v>0</v>
      </c>
      <c r="R48" s="70">
        <v>0</v>
      </c>
      <c r="S48" s="71" t="s">
        <v>53</v>
      </c>
      <c r="T48" s="69">
        <v>0</v>
      </c>
      <c r="U48" s="70">
        <v>0</v>
      </c>
      <c r="V48" s="71" t="s">
        <v>53</v>
      </c>
      <c r="W48" s="69">
        <v>0</v>
      </c>
      <c r="X48" s="70">
        <v>0</v>
      </c>
      <c r="Y48" s="71" t="s">
        <v>53</v>
      </c>
      <c r="Z48" s="69">
        <v>0</v>
      </c>
      <c r="AA48" s="70">
        <v>0</v>
      </c>
      <c r="AB48" s="71" t="s">
        <v>53</v>
      </c>
      <c r="AC48" s="69">
        <v>0</v>
      </c>
      <c r="AD48" s="70">
        <v>0</v>
      </c>
      <c r="AE48" s="71" t="s">
        <v>53</v>
      </c>
      <c r="AF48" s="93">
        <v>0</v>
      </c>
      <c r="AG48" s="70">
        <v>0</v>
      </c>
      <c r="AH48" s="71" t="s">
        <v>42</v>
      </c>
      <c r="AI48" s="94">
        <v>100000</v>
      </c>
    </row>
    <row r="49" spans="1:35" ht="24" customHeight="1">
      <c r="A49" s="60" t="s">
        <v>15</v>
      </c>
      <c r="B49" s="15">
        <f>SUM(B33:B48)</f>
        <v>539049795</v>
      </c>
      <c r="C49" s="23">
        <f>B49/$B$49</f>
        <v>1</v>
      </c>
      <c r="D49" s="24" t="e">
        <f>B49/#REF!</f>
        <v>#REF!</v>
      </c>
      <c r="E49" s="54">
        <f>SUM(E33:E48)</f>
        <v>528428895</v>
      </c>
      <c r="F49" s="65">
        <f>SUM(F33:F48)</f>
        <v>99.99999999999999</v>
      </c>
      <c r="G49" s="58">
        <v>98</v>
      </c>
      <c r="H49" s="54">
        <f>SUM(H33:H48)</f>
        <v>493694518</v>
      </c>
      <c r="I49" s="65">
        <v>100</v>
      </c>
      <c r="J49" s="58">
        <f t="shared" si="23"/>
        <v>93.42685887757898</v>
      </c>
      <c r="K49" s="54">
        <f>SUM(K33:K48)</f>
        <v>478781280</v>
      </c>
      <c r="L49" s="65">
        <v>100</v>
      </c>
      <c r="M49" s="65">
        <f t="shared" si="24"/>
        <v>96.97925793050835</v>
      </c>
      <c r="N49" s="54">
        <f>SUM(N33:N48)</f>
        <v>460961632</v>
      </c>
      <c r="O49" s="57">
        <v>100</v>
      </c>
      <c r="P49" s="55">
        <f t="shared" si="25"/>
        <v>96.27812348887159</v>
      </c>
      <c r="Q49" s="56">
        <f>SUM(Q33:Q48)</f>
        <v>450355327</v>
      </c>
      <c r="R49" s="57">
        <v>100</v>
      </c>
      <c r="S49" s="52">
        <f>Q49/N49*100</f>
        <v>97.69909158079344</v>
      </c>
      <c r="T49" s="56">
        <v>453115341</v>
      </c>
      <c r="U49" s="52">
        <f>T49/$W$49*100</f>
        <v>91.0437043167613</v>
      </c>
      <c r="V49" s="52">
        <f>T49/Q49*100</f>
        <v>100.61285252655621</v>
      </c>
      <c r="W49" s="56">
        <f>SUM(W33:W48)</f>
        <v>497689922</v>
      </c>
      <c r="X49" s="52">
        <f t="shared" si="28"/>
        <v>100</v>
      </c>
      <c r="Y49" s="52">
        <f t="shared" si="29"/>
        <v>109.83735860755152</v>
      </c>
      <c r="Z49" s="56">
        <f>SUM(Z33:Z48)</f>
        <v>474601009</v>
      </c>
      <c r="AA49" s="52">
        <f t="shared" si="30"/>
        <v>95.3607834960339</v>
      </c>
      <c r="AB49" s="52">
        <f>Z49/W49*100</f>
        <v>95.3607834960339</v>
      </c>
      <c r="AC49" s="56">
        <f>SUM(AC33:AC48)</f>
        <v>494297840</v>
      </c>
      <c r="AD49" s="52">
        <f t="shared" si="32"/>
        <v>99.31843466181338</v>
      </c>
      <c r="AE49" s="52">
        <f>AC49/Z49*100</f>
        <v>104.15018734188995</v>
      </c>
      <c r="AF49" s="56">
        <f>SUM(AF33:AF48)</f>
        <v>464515121</v>
      </c>
      <c r="AG49" s="52">
        <f>AF49/$W$49*100</f>
        <v>93.33424296262926</v>
      </c>
      <c r="AH49" s="52">
        <f>AF49/AC49*100</f>
        <v>93.97474223233506</v>
      </c>
      <c r="AI49" s="68">
        <f>SUM(AI33:AI48)</f>
        <v>455139000</v>
      </c>
    </row>
    <row r="50" spans="1:35" ht="24" customHeight="1" thickBot="1">
      <c r="A50" s="32" t="s">
        <v>29</v>
      </c>
      <c r="B50" s="33" t="e">
        <f>B49/#REF!</f>
        <v>#REF!</v>
      </c>
      <c r="C50" s="34"/>
      <c r="D50" s="35"/>
      <c r="E50" s="142">
        <v>100</v>
      </c>
      <c r="F50" s="143"/>
      <c r="G50" s="144"/>
      <c r="H50" s="142">
        <v>100</v>
      </c>
      <c r="I50" s="143"/>
      <c r="J50" s="144"/>
      <c r="K50" s="127">
        <f>K49/H49*100</f>
        <v>96.97925793050835</v>
      </c>
      <c r="L50" s="128"/>
      <c r="M50" s="129"/>
      <c r="N50" s="127">
        <f>N49/H49*100</f>
        <v>93.36980970892613</v>
      </c>
      <c r="O50" s="128"/>
      <c r="P50" s="129"/>
      <c r="Q50" s="127">
        <f>Q49/H49*100</f>
        <v>91.2214558963363</v>
      </c>
      <c r="R50" s="128"/>
      <c r="S50" s="129"/>
      <c r="T50" s="127">
        <f>T49/H49*100</f>
        <v>91.78050889355835</v>
      </c>
      <c r="U50" s="128"/>
      <c r="V50" s="129"/>
      <c r="W50" s="127">
        <f>W49/H49*100</f>
        <v>100.80928668525343</v>
      </c>
      <c r="X50" s="128"/>
      <c r="Y50" s="129"/>
      <c r="Z50" s="127">
        <f>Z49/K49*100</f>
        <v>99.1268933906522</v>
      </c>
      <c r="AA50" s="128"/>
      <c r="AB50" s="129"/>
      <c r="AC50" s="127">
        <f>AC49/N49*100</f>
        <v>107.23188345532411</v>
      </c>
      <c r="AD50" s="128"/>
      <c r="AE50" s="129"/>
      <c r="AF50" s="127">
        <f>AF49/Q49*100</f>
        <v>103.14413822843488</v>
      </c>
      <c r="AG50" s="128"/>
      <c r="AH50" s="129"/>
      <c r="AI50" s="85">
        <f>AI49/H49*100</f>
        <v>92.19040994091006</v>
      </c>
    </row>
    <row r="53" ht="13.5">
      <c r="A53" t="s">
        <v>40</v>
      </c>
    </row>
  </sheetData>
  <sheetProtection/>
  <mergeCells count="106">
    <mergeCell ref="AC50:AE50"/>
    <mergeCell ref="AC24:AE24"/>
    <mergeCell ref="AC29:AE29"/>
    <mergeCell ref="AC30:AC31"/>
    <mergeCell ref="AD30:AD31"/>
    <mergeCell ref="AE30:AE31"/>
    <mergeCell ref="Z50:AB50"/>
    <mergeCell ref="Z24:AB24"/>
    <mergeCell ref="Z29:AB29"/>
    <mergeCell ref="Z30:Z31"/>
    <mergeCell ref="AA30:AA31"/>
    <mergeCell ref="AB30:AB31"/>
    <mergeCell ref="AI4:AI6"/>
    <mergeCell ref="W4:Y4"/>
    <mergeCell ref="T4:V4"/>
    <mergeCell ref="T5:T6"/>
    <mergeCell ref="U5:U6"/>
    <mergeCell ref="V5:V6"/>
    <mergeCell ref="AC4:AE4"/>
    <mergeCell ref="AC5:AC6"/>
    <mergeCell ref="AD5:AD6"/>
    <mergeCell ref="AE5:AE6"/>
    <mergeCell ref="Q4:S4"/>
    <mergeCell ref="N4:P4"/>
    <mergeCell ref="AA5:AA6"/>
    <mergeCell ref="AB5:AB6"/>
    <mergeCell ref="N5:N6"/>
    <mergeCell ref="Z4:AB4"/>
    <mergeCell ref="Z5:Z6"/>
    <mergeCell ref="A2:A3"/>
    <mergeCell ref="E24:G24"/>
    <mergeCell ref="H24:J24"/>
    <mergeCell ref="K24:M24"/>
    <mergeCell ref="J5:J6"/>
    <mergeCell ref="K4:M4"/>
    <mergeCell ref="H4:J4"/>
    <mergeCell ref="E4:G4"/>
    <mergeCell ref="N24:P24"/>
    <mergeCell ref="Q24:S24"/>
    <mergeCell ref="W24:Y24"/>
    <mergeCell ref="E5:E6"/>
    <mergeCell ref="H5:H6"/>
    <mergeCell ref="G5:G6"/>
    <mergeCell ref="F5:F6"/>
    <mergeCell ref="M5:M6"/>
    <mergeCell ref="L5:L6"/>
    <mergeCell ref="K5:K6"/>
    <mergeCell ref="A29:A32"/>
    <mergeCell ref="Y5:Y6"/>
    <mergeCell ref="X5:X6"/>
    <mergeCell ref="W5:W6"/>
    <mergeCell ref="S5:S6"/>
    <mergeCell ref="R5:R6"/>
    <mergeCell ref="Q5:Q6"/>
    <mergeCell ref="P5:P6"/>
    <mergeCell ref="O5:O6"/>
    <mergeCell ref="I5:I6"/>
    <mergeCell ref="P30:P31"/>
    <mergeCell ref="O30:O31"/>
    <mergeCell ref="N30:N31"/>
    <mergeCell ref="M30:M31"/>
    <mergeCell ref="E30:E31"/>
    <mergeCell ref="L30:L31"/>
    <mergeCell ref="K30:K31"/>
    <mergeCell ref="J30:J31"/>
    <mergeCell ref="I30:I31"/>
    <mergeCell ref="E50:G50"/>
    <mergeCell ref="H50:J50"/>
    <mergeCell ref="K50:M50"/>
    <mergeCell ref="N50:P50"/>
    <mergeCell ref="W50:Y50"/>
    <mergeCell ref="A4:A7"/>
    <mergeCell ref="W29:Y29"/>
    <mergeCell ref="S30:S31"/>
    <mergeCell ref="R30:R31"/>
    <mergeCell ref="Q30:Q31"/>
    <mergeCell ref="W30:W31"/>
    <mergeCell ref="X30:X31"/>
    <mergeCell ref="Y30:Y31"/>
    <mergeCell ref="Q50:S50"/>
    <mergeCell ref="A27:A28"/>
    <mergeCell ref="AI29:AI31"/>
    <mergeCell ref="K29:M29"/>
    <mergeCell ref="H29:J29"/>
    <mergeCell ref="E29:G29"/>
    <mergeCell ref="Q29:S29"/>
    <mergeCell ref="N29:P29"/>
    <mergeCell ref="H30:H31"/>
    <mergeCell ref="G30:G31"/>
    <mergeCell ref="F30:F31"/>
    <mergeCell ref="T50:V50"/>
    <mergeCell ref="T24:V24"/>
    <mergeCell ref="T29:V29"/>
    <mergeCell ref="T30:T31"/>
    <mergeCell ref="U30:U31"/>
    <mergeCell ref="V30:V31"/>
    <mergeCell ref="AF30:AF31"/>
    <mergeCell ref="AG30:AG31"/>
    <mergeCell ref="AH30:AH31"/>
    <mergeCell ref="AF50:AH50"/>
    <mergeCell ref="AF4:AH4"/>
    <mergeCell ref="AF5:AF6"/>
    <mergeCell ref="AG5:AG6"/>
    <mergeCell ref="AH5:AH6"/>
    <mergeCell ref="AF24:AH24"/>
    <mergeCell ref="AF29:AH29"/>
  </mergeCells>
  <printOptions horizontalCentered="1" verticalCentered="1"/>
  <pageMargins left="0.3937007874015748" right="0.31496062992125984" top="0.5118110236220472" bottom="0.5905511811023623" header="0.15748031496062992" footer="0.5118110236220472"/>
  <pageSetup fitToWidth="2" horizontalDpi="600" verticalDpi="600" orientation="portrait" paperSize="9" scale="7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奈良県</cp:lastModifiedBy>
  <cp:lastPrinted>2015-06-25T10:27:22Z</cp:lastPrinted>
  <dcterms:created xsi:type="dcterms:W3CDTF">1998-11-27T11:33:00Z</dcterms:created>
  <dcterms:modified xsi:type="dcterms:W3CDTF">2015-06-25T23:55:51Z</dcterms:modified>
  <cp:category/>
  <cp:version/>
  <cp:contentType/>
  <cp:contentStatus/>
</cp:coreProperties>
</file>