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65221" windowWidth="9555" windowHeight="9825" activeTab="0"/>
  </bookViews>
  <sheets>
    <sheet name="専用水道" sheetId="1" r:id="rId1"/>
    <sheet name="給水人口（内訳）" sheetId="2" r:id="rId2"/>
    <sheet name="施設の種別ほか" sheetId="3" r:id="rId3"/>
  </sheets>
  <definedNames>
    <definedName name="_xlnm.Print_Area" localSheetId="1">'給水人口（内訳）'!$A$1:$G$129</definedName>
    <definedName name="_xlnm.Print_Area" localSheetId="2">'施設の種別ほか'!$A$1:$L$79</definedName>
    <definedName name="_xlnm.Print_Area" localSheetId="0">'専用水道'!$A$1:$K$71</definedName>
    <definedName name="_xlnm.Print_Titles" localSheetId="1">'給水人口（内訳）'!$1:$1</definedName>
    <definedName name="_xlnm.Print_Titles" localSheetId="2">'施設の種別ほか'!$1:$1</definedName>
    <definedName name="_xlnm.Print_Titles" localSheetId="0">'専用水道'!$1:$5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G72" authorId="0">
      <text>
        <r>
          <rPr>
            <b/>
            <sz val="9"/>
            <rFont val="ＭＳ Ｐゴシック"/>
            <family val="3"/>
          </rPr>
          <t xml:space="preserve">奈良県:
</t>
        </r>
        <r>
          <rPr>
            <sz val="9"/>
            <rFont val="ＭＳ Ｐゴシック"/>
            <family val="3"/>
          </rPr>
          <t>確認時給水人口
自己水源のみ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7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確認時給水人口
自己水源のみ以外</t>
        </r>
      </text>
    </comment>
    <comment ref="H7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現在給水人口
自己水源のみ</t>
        </r>
      </text>
    </comment>
    <comment ref="H7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現在給水人口
自己水源のみ以外</t>
        </r>
      </text>
    </comment>
    <comment ref="J1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深井戸から併用に変更</t>
        </r>
      </text>
    </comment>
    <comment ref="E5" authorId="0">
      <text>
        <r>
          <rPr>
            <sz val="9"/>
            <rFont val="ＭＳ Ｐゴシック"/>
            <family val="3"/>
          </rPr>
          <t>どこが管轄かを知りたい項目なので
□△市上下水道→×
△□市水道局→×
☆◇市上水道→○</t>
        </r>
      </text>
    </comment>
    <comment ref="F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求められているのは
年月までなので
日付は省く</t>
        </r>
      </text>
    </comment>
    <comment ref="G5" authorId="0">
      <text>
        <r>
          <rPr>
            <sz val="9"/>
            <rFont val="ＭＳ Ｐゴシック"/>
            <family val="3"/>
          </rPr>
          <t>基本的には不変。ただし
確認年月日
（＝計画・認可年月日）
が変われば変わることもある</t>
        </r>
      </text>
    </comment>
    <comment ref="I5" authorId="0">
      <text>
        <r>
          <rPr>
            <sz val="9"/>
            <rFont val="ＭＳ Ｐゴシック"/>
            <family val="3"/>
          </rPr>
          <t>基本的には不変。ただし
確認年月日
（＝計画・認可年月日）
が変われば変わることもある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G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専用→１
原専→２
浄専→３</t>
        </r>
      </text>
    </comment>
  </commentList>
</comments>
</file>

<file path=xl/sharedStrings.xml><?xml version="1.0" encoding="utf-8"?>
<sst xmlns="http://schemas.openxmlformats.org/spreadsheetml/2006/main" count="771" uniqueCount="203">
  <si>
    <t>奈良市上水道</t>
  </si>
  <si>
    <t>橿原市上水道</t>
  </si>
  <si>
    <t>併用</t>
  </si>
  <si>
    <t>生駒市</t>
  </si>
  <si>
    <t>桜井市上水道</t>
  </si>
  <si>
    <t>生駒市上水道</t>
  </si>
  <si>
    <t>医療法人健生会
土庫病院</t>
  </si>
  <si>
    <t>御所市</t>
  </si>
  <si>
    <t>御所市上水道</t>
  </si>
  <si>
    <t>宇陀市</t>
  </si>
  <si>
    <t>宇陀市上水道</t>
  </si>
  <si>
    <t>奈良県中央卸売市場</t>
  </si>
  <si>
    <t>社会福祉法人松福会
ケアステージみみなし</t>
  </si>
  <si>
    <t>奈良少年院</t>
  </si>
  <si>
    <t>社会福祉法人恩賜財団
済生会中和病院</t>
  </si>
  <si>
    <t>独立行政法人国立病院機構
奈良医療センター</t>
  </si>
  <si>
    <t>大和郡山市</t>
  </si>
  <si>
    <t>大和郡山市上水道</t>
  </si>
  <si>
    <t>確 認 時
給水人口
（人）</t>
  </si>
  <si>
    <t>現      在
給水人口
（人）</t>
  </si>
  <si>
    <t>原水の
種  別</t>
  </si>
  <si>
    <t>奈　 良 　市</t>
  </si>
  <si>
    <t>膜</t>
  </si>
  <si>
    <t>専用</t>
  </si>
  <si>
    <t>浄兼</t>
  </si>
  <si>
    <t>給水状況</t>
  </si>
  <si>
    <t>保健</t>
  </si>
  <si>
    <t>業者</t>
  </si>
  <si>
    <t>登録</t>
  </si>
  <si>
    <t>他</t>
  </si>
  <si>
    <t>箇所</t>
  </si>
  <si>
    <t>医療法人友紘会
奈良友紘会病院</t>
  </si>
  <si>
    <t>上牧町</t>
  </si>
  <si>
    <t>医療法人友紘会
西大和リハビリテーション病院</t>
  </si>
  <si>
    <t>計</t>
  </si>
  <si>
    <t>医療法人鴻池会
秋津鴻池病院</t>
  </si>
  <si>
    <t>宗教法人天理教</t>
  </si>
  <si>
    <t>　　 専用水道</t>
  </si>
  <si>
    <t>奈良市</t>
  </si>
  <si>
    <t>天理市</t>
  </si>
  <si>
    <t>安堵町</t>
  </si>
  <si>
    <t>箇所数</t>
  </si>
  <si>
    <t>合計</t>
  </si>
  <si>
    <t>番号</t>
  </si>
  <si>
    <t>大和高田市</t>
  </si>
  <si>
    <t>橿原市</t>
  </si>
  <si>
    <t>桜井市</t>
  </si>
  <si>
    <t>上牧町</t>
  </si>
  <si>
    <t>市町村名</t>
  </si>
  <si>
    <t>設置者名施設名</t>
  </si>
  <si>
    <t>上牧町上水道</t>
  </si>
  <si>
    <t>上牧町上水道</t>
  </si>
  <si>
    <t>医療法人康仁会
西の京病院</t>
  </si>
  <si>
    <t>良</t>
  </si>
  <si>
    <t>医療法人財団北林厚生会
五条山病院</t>
  </si>
  <si>
    <t>公立大学法人
奈良県立医科大学</t>
  </si>
  <si>
    <t>近鉄レジャーサービス（株）
生駒山上遊園地</t>
  </si>
  <si>
    <t>社会福祉法人心境荘苑</t>
  </si>
  <si>
    <t>深</t>
  </si>
  <si>
    <t>自水のみ</t>
  </si>
  <si>
    <t>受水のみ</t>
  </si>
  <si>
    <t>浄水施設
の 種 別</t>
  </si>
  <si>
    <t>施設の
専用・兼用
の別</t>
  </si>
  <si>
    <t>水質検査
実施機関</t>
  </si>
  <si>
    <t>量</t>
  </si>
  <si>
    <t>大和高田市上水道</t>
  </si>
  <si>
    <t>天理市上水道</t>
  </si>
  <si>
    <t>安堵町上水道</t>
  </si>
  <si>
    <t>急</t>
  </si>
  <si>
    <t>良</t>
  </si>
  <si>
    <t>原兼</t>
  </si>
  <si>
    <t>夜</t>
  </si>
  <si>
    <t>鉄</t>
  </si>
  <si>
    <t>質</t>
  </si>
  <si>
    <t>良：年間良好、円滑</t>
  </si>
  <si>
    <t>夜：常時夜間断水</t>
  </si>
  <si>
    <t>量：時期により断水、減水</t>
  </si>
  <si>
    <t>質：状況により水質悪化</t>
  </si>
  <si>
    <t>消</t>
  </si>
  <si>
    <t>膜</t>
  </si>
  <si>
    <t>膜</t>
  </si>
  <si>
    <t>＜施設の専用・兼用の別＞</t>
  </si>
  <si>
    <t>給　水　区　域　の
上・簡易水道の名称</t>
  </si>
  <si>
    <t>施設能力
（m3/日）</t>
  </si>
  <si>
    <t>原水の
種　 別</t>
  </si>
  <si>
    <t>併用</t>
  </si>
  <si>
    <t>併用</t>
  </si>
  <si>
    <t>深井戸水</t>
  </si>
  <si>
    <t>浄水受水</t>
  </si>
  <si>
    <t>浄水受水</t>
  </si>
  <si>
    <t>浄</t>
  </si>
  <si>
    <t>併</t>
  </si>
  <si>
    <t>医療法人健和会
奈良東病院</t>
  </si>
  <si>
    <t>三郷町</t>
  </si>
  <si>
    <t>三郷町上水道</t>
  </si>
  <si>
    <t>三郷町</t>
  </si>
  <si>
    <t>消</t>
  </si>
  <si>
    <t>鉄、マ、膜</t>
  </si>
  <si>
    <t>原兼</t>
  </si>
  <si>
    <t>鉄、マ</t>
  </si>
  <si>
    <t>上北山村</t>
  </si>
  <si>
    <t>表流水</t>
  </si>
  <si>
    <t>表</t>
  </si>
  <si>
    <t>大台ケ原</t>
  </si>
  <si>
    <t>―</t>
  </si>
  <si>
    <t>奈良市</t>
  </si>
  <si>
    <t>社団法人全国社会保険協会連合会
奈良社会保険病院</t>
  </si>
  <si>
    <t>独立行政法人都市再生機構
中登美第３団地</t>
  </si>
  <si>
    <t>医療社団法人田北会
田北病院</t>
  </si>
  <si>
    <t>財団法人信貴山病院
ハートランドしぎさん</t>
  </si>
  <si>
    <t>独立行政法人都市再生機構
西大和片岡台団地</t>
  </si>
  <si>
    <t>社会福祉法人郁慈会
服部記念病院</t>
  </si>
  <si>
    <t>独立行政法人都市再生機構
平城第２団地</t>
  </si>
  <si>
    <t>医療法人平和会
吉田病院</t>
  </si>
  <si>
    <t>独立行政法人都市再生機構
郡山駅前団地</t>
  </si>
  <si>
    <t>ハウス食品（株）
奈良工場</t>
  </si>
  <si>
    <t>S36</t>
  </si>
  <si>
    <t>（株）奈良ロイヤルホテル</t>
  </si>
  <si>
    <t>ユニチカリアルティ（株）
オークタウン大和高田</t>
  </si>
  <si>
    <t>クオリカプス（株）</t>
  </si>
  <si>
    <t>ユニー（株）
アピタ大和郡山店</t>
  </si>
  <si>
    <t>レイクフィールド・アンド・デベロッパーズ（株）
ツインゲート橿原</t>
  </si>
  <si>
    <t>社会福祉法人三養福祉会
橿原の郷</t>
  </si>
  <si>
    <t>イオンリテール（株）
イオンモール奈良登美ヶ丘</t>
  </si>
  <si>
    <t>（株）王将フードサービス
餃子の王将チェーン　阪奈生駒店</t>
  </si>
  <si>
    <t>住江織物（株）
奈良工場</t>
  </si>
  <si>
    <t>関西文化学術研究都市センター（株）</t>
  </si>
  <si>
    <t>浅</t>
  </si>
  <si>
    <t>浅井戸水</t>
  </si>
  <si>
    <t>医療法人橿原友紘会
大和橿原病院</t>
  </si>
  <si>
    <t>急、膜</t>
  </si>
  <si>
    <t>急</t>
  </si>
  <si>
    <t>味覚糖（株）
奈良工場</t>
  </si>
  <si>
    <t>医療法人青心会
郡山青藍病院</t>
  </si>
  <si>
    <t>医療法人社団南風会
万葉クリニック・万葉テラス</t>
  </si>
  <si>
    <t>田原本町</t>
  </si>
  <si>
    <t>医療法人誠安会
ぬくもり田原本</t>
  </si>
  <si>
    <t>田原本町上水道</t>
  </si>
  <si>
    <t>社会福祉法人いわれ会
田原本園</t>
  </si>
  <si>
    <t>曽爾村</t>
  </si>
  <si>
    <t>国立曽爾青少年自然の家</t>
  </si>
  <si>
    <t>―</t>
  </si>
  <si>
    <t>三菱UFJ信託銀行（株）
奈良ファミリー</t>
  </si>
  <si>
    <t>（株）ハーフ・センチュリー・モア</t>
  </si>
  <si>
    <t>竣　 工
年　 月</t>
  </si>
  <si>
    <t>介護老人福祉施設
かなはし苑</t>
  </si>
  <si>
    <t>社会福祉法人恩賜財団
済生会御所病院</t>
  </si>
  <si>
    <t>医療法人新生会　総合病院
高の原中央病院</t>
  </si>
  <si>
    <t>H26.4</t>
  </si>
  <si>
    <t>社会福祉法人南都栄寿会
特別養護老人ホーム西ノ京苑</t>
  </si>
  <si>
    <t>H26.5</t>
  </si>
  <si>
    <t>公益社団法人地域医療振興協会
市立奈良病院</t>
  </si>
  <si>
    <t>H26.7</t>
  </si>
  <si>
    <t>医療法人良成会　エリシオンクリニック
奈良リハビリテーション病院</t>
  </si>
  <si>
    <t>H26.10</t>
  </si>
  <si>
    <t>独立行政法人　国立病院機構
やまと精神医療センター</t>
  </si>
  <si>
    <t>イオンモール㈱
大和郡山店</t>
  </si>
  <si>
    <t>社会医療法人高清会
高井病院</t>
  </si>
  <si>
    <t>㈱近鉄百貨店
橿原店</t>
  </si>
  <si>
    <t>社会医療法人平成記念病院</t>
  </si>
  <si>
    <t>イオンモール㈱
イオンモール橿原Ⅰ期棟</t>
  </si>
  <si>
    <t>イオンモール㈱
イオンモール橿原Ⅱ期棟</t>
  </si>
  <si>
    <t>特別養護老人ホーム
室生苑</t>
  </si>
  <si>
    <t>室生南部簡易水道</t>
  </si>
  <si>
    <t>H24.5</t>
  </si>
  <si>
    <t>深井戸水</t>
  </si>
  <si>
    <t>社会医療法人平成記念病院
平成まほろば病院</t>
  </si>
  <si>
    <t>H26.5</t>
  </si>
  <si>
    <t>急、鉄、マ</t>
  </si>
  <si>
    <t>浄水施設の種別</t>
  </si>
  <si>
    <t>１緩速ろ過</t>
  </si>
  <si>
    <t>２急速ろ過</t>
  </si>
  <si>
    <t>３除鉄</t>
  </si>
  <si>
    <t>４除マンガン</t>
  </si>
  <si>
    <t>５簡易ろ過</t>
  </si>
  <si>
    <t>６消毒のみ</t>
  </si>
  <si>
    <t>７海水淡水化</t>
  </si>
  <si>
    <t>８膜ろ過</t>
  </si>
  <si>
    <t>９その他</t>
  </si>
  <si>
    <t>施設の専用・兼用の別</t>
  </si>
  <si>
    <t>１浄水を飲用のみ</t>
  </si>
  <si>
    <t>２原水を事業用・飲用に併用</t>
  </si>
  <si>
    <t>３浄水を事業用・飲用に併用</t>
  </si>
  <si>
    <t>水質検査実施機関</t>
  </si>
  <si>
    <t>鉄、マ、膜、他</t>
  </si>
  <si>
    <t>鉄、マ、膜、他</t>
  </si>
  <si>
    <t>鉄、マ</t>
  </si>
  <si>
    <t>鉄、マ、他</t>
  </si>
  <si>
    <t>鉄、マ、膜</t>
  </si>
  <si>
    <t>鉄、マ、簡</t>
  </si>
  <si>
    <t>鉄、マ、膜</t>
  </si>
  <si>
    <t>急</t>
  </si>
  <si>
    <t>マ</t>
  </si>
  <si>
    <t>急、膜</t>
  </si>
  <si>
    <t>１ 良　年間良好</t>
  </si>
  <si>
    <t>２ 夜　常時夜間断水</t>
  </si>
  <si>
    <t>３ 量　時期により断水・原水</t>
  </si>
  <si>
    <t>４ 質　状況により水質悪化</t>
  </si>
  <si>
    <t>１ 保健　保健所、衛星研究所等地方公共団体の機関</t>
  </si>
  <si>
    <t>３ 登録　水道法２０条の登録検査機関</t>
  </si>
  <si>
    <t>４ 他　その他</t>
  </si>
  <si>
    <t>２ 業者　水道事業者</t>
  </si>
  <si>
    <t>入力済み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</si>
</sst>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;;"/>
    <numFmt numFmtId="178" formatCode=";;;"/>
    <numFmt numFmtId="179" formatCode="#,##0_);[Red]\(#,##0\)"/>
    <numFmt numFmtId="180" formatCode="0_ "/>
    <numFmt numFmtId="181" formatCode="0_);[Red]\(0\)"/>
    <numFmt numFmtId="182" formatCode="#,##0_ "/>
    <numFmt numFmtId="183" formatCode="&quot;¥&quot;#,##0;\-&quot;¥&quot;#,##0"/>
    <numFmt numFmtId="184" formatCode="&quot;¥&quot;#,##0;[Red]\-&quot;¥&quot;#,##0"/>
    <numFmt numFmtId="185" formatCode="0.0"/>
    <numFmt numFmtId="186" formatCode="0.0000"/>
    <numFmt numFmtId="187" formatCode="0.000"/>
    <numFmt numFmtId="188" formatCode="0.0%"/>
    <numFmt numFmtId="189" formatCode="0.0_ "/>
    <numFmt numFmtId="190" formatCode="0.00000"/>
    <numFmt numFmtId="191" formatCode="0.0000000"/>
    <numFmt numFmtId="192" formatCode="0.000000"/>
    <numFmt numFmtId="193" formatCode="#,##0.0_);[Red]\(#,##0.0\)"/>
    <numFmt numFmtId="194" formatCode="#,##0;[Red]#,##0"/>
    <numFmt numFmtId="195" formatCode="0.00000000"/>
    <numFmt numFmtId="196" formatCode="#,##0.0"/>
    <numFmt numFmtId="197" formatCode="#,##0_);\(#,##0\)"/>
    <numFmt numFmtId="198" formatCode="0_);\(0\)"/>
    <numFmt numFmtId="199" formatCode="0;[Red]0"/>
    <numFmt numFmtId="200" formatCode="#,##0.0_ "/>
    <numFmt numFmtId="201" formatCode="#,##0.000"/>
    <numFmt numFmtId="202" formatCode="0.00_ "/>
    <numFmt numFmtId="203" formatCode="mmm\-yyyy"/>
    <numFmt numFmtId="204" formatCode="#,##0.00_);[Red]\(#,##0.00\)"/>
    <numFmt numFmtId="205" formatCode="#,##0;"/>
    <numFmt numFmtId="206" formatCode="#,##0_ ;[Red]\-#,##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gge&quot;年&quot;\ m&quot;月&quot;d&quot;日&quot;;@"/>
    <numFmt numFmtId="212" formatCode="[$-411]ggge&quot;年&quot;m&quot;月&quot;d&quot;日&quot;;@"/>
    <numFmt numFmtId="213" formatCode="[$-411]ggg\ e&quot;年&quot;\ m&quot;月&quot;d&quot;日&quot;;@"/>
    <numFmt numFmtId="214" formatCode="[$-411]ggge&quot;年&quot;\ m&quot;月&quot;\ d&quot;日&quot;;@"/>
    <numFmt numFmtId="215" formatCode="[$-411]ggg\ e&quot;年&quot;\ m&quot;月&quot;\ d&quot;日&quot;;@"/>
    <numFmt numFmtId="216" formatCode="[$-411]ggge&quot;年&quot;m&quot;月&quot;\ d&quot;日&quot;;@"/>
    <numFmt numFmtId="217" formatCode="[$-411]ggg\ e&quot;年&quot;m&quot;月&quot;\ d&quot;日&quot;;@"/>
    <numFmt numFmtId="218" formatCode="[$-411]ggg\ e&quot;年&quot;m&quot;月&quot;d&quot;日&quot;;@"/>
    <numFmt numFmtId="219" formatCode="[$-411]ge\.\ m\.\ d;@"/>
    <numFmt numFmtId="220" formatCode="[$-411]g\ e\.\ m\.\ d;@"/>
    <numFmt numFmtId="221" formatCode="[$-411]ge\.m\.\ d;@"/>
    <numFmt numFmtId="222" formatCode="[$-411]ge\.\ m\.d;@"/>
    <numFmt numFmtId="223" formatCode="[$-411]g\ e\.m\.\ d;@"/>
    <numFmt numFmtId="224" formatCode="0.0_);[Red]\(0.0\)"/>
    <numFmt numFmtId="225" formatCode="yy/mm"/>
    <numFmt numFmtId="226" formatCode="ge&quot;.&quot;e&quot;.&quot;"/>
    <numFmt numFmtId="227" formatCode="ge&quot;.&quot;e&quot;&quot;"/>
    <numFmt numFmtId="228" formatCode="ge&quot;.&quot;e"/>
    <numFmt numFmtId="229" formatCode="[$-411]ge\.m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color indexed="9"/>
      <name val="HG創英角ｺﾞｼｯｸUB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distributed" vertical="center" shrinkToFi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179" fontId="4" fillId="0" borderId="14" xfId="49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 wrapText="1" shrinkToFi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0" fillId="33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textRotation="255"/>
      <protection/>
    </xf>
    <xf numFmtId="181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81" fontId="4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4" xfId="0" applyNumberFormat="1" applyFont="1" applyFill="1" applyBorder="1" applyAlignment="1" applyProtection="1">
      <alignment vertical="center" wrapText="1"/>
      <protection/>
    </xf>
    <xf numFmtId="181" fontId="4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 vertical="center" wrapText="1" shrinkToFit="1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179" fontId="4" fillId="0" borderId="14" xfId="49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distributed" vertical="center" inden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distributed" vertical="center"/>
      <protection/>
    </xf>
    <xf numFmtId="0" fontId="4" fillId="0" borderId="17" xfId="0" applyNumberFormat="1" applyFont="1" applyBorder="1" applyAlignment="1" applyProtection="1">
      <alignment horizontal="right" vertical="center"/>
      <protection/>
    </xf>
    <xf numFmtId="180" fontId="4" fillId="0" borderId="31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vertical="center"/>
      <protection/>
    </xf>
    <xf numFmtId="180" fontId="4" fillId="0" borderId="34" xfId="0" applyNumberFormat="1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180" fontId="4" fillId="0" borderId="37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180" fontId="4" fillId="0" borderId="38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horizontal="right" vertical="center"/>
      <protection/>
    </xf>
    <xf numFmtId="180" fontId="4" fillId="0" borderId="3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distributed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22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distributed" vertical="center" shrinkToFit="1"/>
      <protection/>
    </xf>
    <xf numFmtId="179" fontId="4" fillId="0" borderId="42" xfId="49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distributed" vertical="center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shrinkToFi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distributed" vertical="center" shrinkToFi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distributed" vertical="center" indent="1"/>
      <protection/>
    </xf>
    <xf numFmtId="198" fontId="7" fillId="0" borderId="18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222" fontId="8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18" xfId="0" applyFont="1" applyFill="1" applyBorder="1" applyAlignment="1" applyProtection="1">
      <alignment vertical="center"/>
      <protection/>
    </xf>
    <xf numFmtId="176" fontId="8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left" vertical="center" indent="1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223" fontId="8" fillId="0" borderId="48" xfId="0" applyNumberFormat="1" applyFont="1" applyFill="1" applyBorder="1" applyAlignment="1" applyProtection="1">
      <alignment horizontal="center" vertical="center"/>
      <protection/>
    </xf>
    <xf numFmtId="179" fontId="7" fillId="0" borderId="14" xfId="49" applyNumberFormat="1" applyFont="1" applyFill="1" applyBorder="1" applyAlignment="1" applyProtection="1">
      <alignment vertical="center"/>
      <protection/>
    </xf>
    <xf numFmtId="179" fontId="7" fillId="0" borderId="42" xfId="49" applyNumberFormat="1" applyFont="1" applyFill="1" applyBorder="1" applyAlignment="1" applyProtection="1">
      <alignment vertical="center"/>
      <protection/>
    </xf>
    <xf numFmtId="179" fontId="7" fillId="0" borderId="42" xfId="0" applyNumberFormat="1" applyFont="1" applyFill="1" applyBorder="1" applyAlignment="1" applyProtection="1">
      <alignment vertical="center"/>
      <protection/>
    </xf>
    <xf numFmtId="3" fontId="7" fillId="0" borderId="49" xfId="0" applyNumberFormat="1" applyFont="1" applyFill="1" applyBorder="1" applyAlignment="1" applyProtection="1">
      <alignment vertical="center"/>
      <protection/>
    </xf>
    <xf numFmtId="179" fontId="7" fillId="0" borderId="18" xfId="0" applyNumberFormat="1" applyFont="1" applyFill="1" applyBorder="1" applyAlignment="1" applyProtection="1">
      <alignment horizontal="right" vertical="center"/>
      <protection/>
    </xf>
    <xf numFmtId="181" fontId="7" fillId="0" borderId="34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right" vertical="center"/>
      <protection/>
    </xf>
    <xf numFmtId="181" fontId="7" fillId="0" borderId="39" xfId="0" applyNumberFormat="1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179" fontId="4" fillId="0" borderId="53" xfId="0" applyNumberFormat="1" applyFont="1" applyFill="1" applyBorder="1" applyAlignment="1" applyProtection="1">
      <alignment horizontal="right" vertical="center"/>
      <protection/>
    </xf>
    <xf numFmtId="179" fontId="7" fillId="0" borderId="27" xfId="49" applyNumberFormat="1" applyFont="1" applyFill="1" applyBorder="1" applyAlignment="1" applyProtection="1">
      <alignment vertical="center"/>
      <protection/>
    </xf>
    <xf numFmtId="179" fontId="7" fillId="0" borderId="54" xfId="49" applyNumberFormat="1" applyFont="1" applyFill="1" applyBorder="1" applyAlignment="1" applyProtection="1">
      <alignment vertical="center"/>
      <protection/>
    </xf>
    <xf numFmtId="179" fontId="7" fillId="0" borderId="55" xfId="49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distributed" vertical="center" indent="1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right" vertical="center"/>
    </xf>
    <xf numFmtId="0" fontId="7" fillId="0" borderId="56" xfId="0" applyFont="1" applyFill="1" applyBorder="1" applyAlignment="1" applyProtection="1">
      <alignment horizontal="distributed" vertical="center" shrinkToFit="1"/>
      <protection/>
    </xf>
    <xf numFmtId="0" fontId="7" fillId="0" borderId="57" xfId="0" applyFont="1" applyFill="1" applyBorder="1" applyAlignment="1" applyProtection="1">
      <alignment vertical="center" wrapText="1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textRotation="255"/>
      <protection/>
    </xf>
    <xf numFmtId="179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horizontal="right" vertical="center"/>
      <protection/>
    </xf>
    <xf numFmtId="224" fontId="7" fillId="0" borderId="14" xfId="49" applyNumberFormat="1" applyFont="1" applyFill="1" applyBorder="1" applyAlignment="1" applyProtection="1">
      <alignment vertical="center"/>
      <protection/>
    </xf>
    <xf numFmtId="229" fontId="8" fillId="0" borderId="60" xfId="0" applyNumberFormat="1" applyFont="1" applyFill="1" applyBorder="1" applyAlignment="1" applyProtection="1">
      <alignment horizontal="center" vertical="center"/>
      <protection/>
    </xf>
    <xf numFmtId="193" fontId="7" fillId="0" borderId="14" xfId="49" applyNumberFormat="1" applyFont="1" applyFill="1" applyBorder="1" applyAlignment="1" applyProtection="1">
      <alignment vertical="center"/>
      <protection/>
    </xf>
    <xf numFmtId="229" fontId="8" fillId="0" borderId="61" xfId="0" applyNumberFormat="1" applyFont="1" applyFill="1" applyBorder="1" applyAlignment="1" applyProtection="1">
      <alignment horizontal="center" vertical="center"/>
      <protection/>
    </xf>
    <xf numFmtId="22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219" fontId="8" fillId="0" borderId="62" xfId="0" applyNumberFormat="1" applyFont="1" applyFill="1" applyBorder="1" applyAlignment="1" applyProtection="1">
      <alignment horizontal="center" vertical="center"/>
      <protection/>
    </xf>
    <xf numFmtId="179" fontId="7" fillId="0" borderId="52" xfId="49" applyNumberFormat="1" applyFont="1" applyFill="1" applyBorder="1" applyAlignment="1" applyProtection="1">
      <alignment vertical="center"/>
      <protection/>
    </xf>
    <xf numFmtId="179" fontId="4" fillId="0" borderId="27" xfId="49" applyNumberFormat="1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vertical="center" wrapText="1"/>
      <protection/>
    </xf>
    <xf numFmtId="181" fontId="7" fillId="0" borderId="14" xfId="49" applyNumberFormat="1" applyFont="1" applyFill="1" applyBorder="1" applyAlignment="1" applyProtection="1">
      <alignment vertical="center"/>
      <protection/>
    </xf>
    <xf numFmtId="204" fontId="7" fillId="0" borderId="14" xfId="49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180" fontId="4" fillId="0" borderId="21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80" fontId="4" fillId="0" borderId="31" xfId="0" applyNumberFormat="1" applyFont="1" applyFill="1" applyBorder="1" applyAlignment="1" applyProtection="1">
      <alignment vertical="center"/>
      <protection/>
    </xf>
    <xf numFmtId="180" fontId="4" fillId="0" borderId="63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180" fontId="4" fillId="0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34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8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horizontal="right" vertical="center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43" xfId="0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43" xfId="0" applyFont="1" applyFill="1" applyBorder="1" applyAlignment="1" applyProtection="1">
      <alignment horizontal="center" vertical="center" wrapText="1" readingOrder="1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/>
      <protection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485775</xdr:colOff>
      <xdr:row>2</xdr:row>
      <xdr:rowOff>95250</xdr:rowOff>
    </xdr:to>
    <xdr:sp>
      <xdr:nvSpPr>
        <xdr:cNvPr id="1" name="Oval 1"/>
        <xdr:cNvSpPr>
          <a:spLocks/>
        </xdr:cNvSpPr>
      </xdr:nvSpPr>
      <xdr:spPr>
        <a:xfrm>
          <a:off x="47625" y="38100"/>
          <a:ext cx="895350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view="pageBreakPreview" zoomScale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00390625" defaultRowHeight="13.5"/>
  <cols>
    <col min="1" max="1" width="6.00390625" style="27" customWidth="1"/>
    <col min="2" max="2" width="16.625" style="60" customWidth="1"/>
    <col min="3" max="3" width="32.625" style="10" customWidth="1"/>
    <col min="4" max="4" width="7.625" style="20" customWidth="1"/>
    <col min="5" max="5" width="21.00390625" style="101" customWidth="1"/>
    <col min="6" max="6" width="15.625" style="103" customWidth="1"/>
    <col min="7" max="9" width="15.625" style="27" customWidth="1"/>
    <col min="10" max="10" width="5.625" style="31" customWidth="1"/>
    <col min="11" max="11" width="13.50390625" style="31" customWidth="1"/>
    <col min="12" max="16384" width="9.00390625" style="2" customWidth="1"/>
  </cols>
  <sheetData>
    <row r="1" spans="1:11" s="86" customFormat="1" ht="9.75" customHeight="1">
      <c r="A1" s="93"/>
      <c r="B1" s="93"/>
      <c r="C1" s="88"/>
      <c r="D1" s="89"/>
      <c r="E1" s="94"/>
      <c r="F1" s="103"/>
      <c r="G1" s="93"/>
      <c r="H1" s="93"/>
      <c r="I1" s="90"/>
      <c r="J1" s="91"/>
      <c r="K1" s="91"/>
    </row>
    <row r="2" spans="1:11" s="1" customFormat="1" ht="48" customHeight="1">
      <c r="A2" s="95"/>
      <c r="B2" s="96" t="s">
        <v>37</v>
      </c>
      <c r="C2" s="26"/>
      <c r="D2" s="26"/>
      <c r="E2" s="97"/>
      <c r="F2" s="104"/>
      <c r="G2" s="92"/>
      <c r="H2" s="92"/>
      <c r="I2" s="30"/>
      <c r="J2" s="37"/>
      <c r="K2" s="37"/>
    </row>
    <row r="3" spans="1:11" s="86" customFormat="1" ht="19.5" customHeight="1">
      <c r="A3" s="90"/>
      <c r="B3" s="90"/>
      <c r="C3" s="88"/>
      <c r="D3" s="89"/>
      <c r="E3" s="204"/>
      <c r="F3" s="103"/>
      <c r="G3" s="90"/>
      <c r="H3" s="90"/>
      <c r="I3" s="90"/>
      <c r="J3" s="91"/>
      <c r="K3" s="91"/>
    </row>
    <row r="4" spans="1:11" s="86" customFormat="1" ht="19.5" customHeight="1" thickBot="1">
      <c r="A4" s="90"/>
      <c r="B4" s="99"/>
      <c r="C4" s="88"/>
      <c r="D4" s="89"/>
      <c r="E4" s="98"/>
      <c r="F4" s="103"/>
      <c r="G4" s="90"/>
      <c r="H4" s="90"/>
      <c r="I4" s="90"/>
      <c r="J4" s="91"/>
      <c r="K4" s="91"/>
    </row>
    <row r="5" spans="1:11" s="86" customFormat="1" ht="43.5" customHeight="1" thickBot="1">
      <c r="A5" s="171" t="s">
        <v>43</v>
      </c>
      <c r="B5" s="84" t="s">
        <v>48</v>
      </c>
      <c r="C5" s="209" t="s">
        <v>49</v>
      </c>
      <c r="D5" s="210"/>
      <c r="E5" s="85" t="s">
        <v>82</v>
      </c>
      <c r="F5" s="102" t="s">
        <v>144</v>
      </c>
      <c r="G5" s="108" t="s">
        <v>18</v>
      </c>
      <c r="H5" s="85" t="s">
        <v>19</v>
      </c>
      <c r="I5" s="85" t="s">
        <v>83</v>
      </c>
      <c r="J5" s="211" t="s">
        <v>84</v>
      </c>
      <c r="K5" s="212"/>
    </row>
    <row r="6" spans="1:11" s="86" customFormat="1" ht="30" customHeight="1">
      <c r="A6" s="170">
        <v>1</v>
      </c>
      <c r="B6" s="115" t="s">
        <v>38</v>
      </c>
      <c r="C6" s="116" t="s">
        <v>13</v>
      </c>
      <c r="D6" s="117"/>
      <c r="E6" s="118" t="s">
        <v>0</v>
      </c>
      <c r="F6" s="175">
        <v>33359</v>
      </c>
      <c r="G6" s="157">
        <v>260</v>
      </c>
      <c r="H6" s="158">
        <v>110</v>
      </c>
      <c r="I6" s="141">
        <v>100</v>
      </c>
      <c r="J6" s="205" t="s">
        <v>2</v>
      </c>
      <c r="K6" s="206"/>
    </row>
    <row r="7" spans="1:11" s="86" customFormat="1" ht="30" customHeight="1">
      <c r="A7" s="114">
        <v>2</v>
      </c>
      <c r="B7" s="115" t="s">
        <v>38</v>
      </c>
      <c r="C7" s="119" t="s">
        <v>107</v>
      </c>
      <c r="D7" s="117"/>
      <c r="E7" s="118" t="s">
        <v>0</v>
      </c>
      <c r="F7" s="175">
        <v>25324</v>
      </c>
      <c r="G7" s="157">
        <v>11590</v>
      </c>
      <c r="H7" s="159">
        <v>4582</v>
      </c>
      <c r="I7" s="141">
        <v>7200</v>
      </c>
      <c r="J7" s="205" t="s">
        <v>88</v>
      </c>
      <c r="K7" s="206"/>
    </row>
    <row r="8" spans="1:11" s="86" customFormat="1" ht="30" customHeight="1">
      <c r="A8" s="114">
        <v>3</v>
      </c>
      <c r="B8" s="115" t="s">
        <v>38</v>
      </c>
      <c r="C8" s="119" t="s">
        <v>112</v>
      </c>
      <c r="D8" s="117"/>
      <c r="E8" s="118" t="s">
        <v>0</v>
      </c>
      <c r="F8" s="175">
        <v>26665</v>
      </c>
      <c r="G8" s="157">
        <v>6052</v>
      </c>
      <c r="H8" s="159">
        <v>2545</v>
      </c>
      <c r="I8" s="141">
        <v>4896</v>
      </c>
      <c r="J8" s="205" t="s">
        <v>88</v>
      </c>
      <c r="K8" s="206"/>
    </row>
    <row r="9" spans="1:11" s="86" customFormat="1" ht="30" customHeight="1">
      <c r="A9" s="114">
        <v>4</v>
      </c>
      <c r="B9" s="115" t="s">
        <v>38</v>
      </c>
      <c r="C9" s="119" t="s">
        <v>142</v>
      </c>
      <c r="D9" s="117"/>
      <c r="E9" s="118" t="s">
        <v>0</v>
      </c>
      <c r="F9" s="175">
        <v>37591</v>
      </c>
      <c r="G9" s="157">
        <v>0</v>
      </c>
      <c r="H9" s="159">
        <v>0</v>
      </c>
      <c r="I9" s="141">
        <v>750</v>
      </c>
      <c r="J9" s="205" t="s">
        <v>85</v>
      </c>
      <c r="K9" s="206"/>
    </row>
    <row r="10" spans="1:11" s="86" customFormat="1" ht="30" customHeight="1">
      <c r="A10" s="114">
        <v>5</v>
      </c>
      <c r="B10" s="115" t="s">
        <v>38</v>
      </c>
      <c r="C10" s="119" t="s">
        <v>54</v>
      </c>
      <c r="D10" s="117"/>
      <c r="E10" s="118" t="s">
        <v>0</v>
      </c>
      <c r="F10" s="175">
        <v>38353</v>
      </c>
      <c r="G10" s="157">
        <v>0</v>
      </c>
      <c r="H10" s="159">
        <v>0</v>
      </c>
      <c r="I10" s="141">
        <v>225</v>
      </c>
      <c r="J10" s="205" t="s">
        <v>2</v>
      </c>
      <c r="K10" s="206"/>
    </row>
    <row r="11" spans="1:11" s="86" customFormat="1" ht="30" customHeight="1">
      <c r="A11" s="170">
        <v>6</v>
      </c>
      <c r="B11" s="115" t="s">
        <v>38</v>
      </c>
      <c r="C11" s="119" t="s">
        <v>126</v>
      </c>
      <c r="D11" s="117"/>
      <c r="E11" s="118" t="s">
        <v>0</v>
      </c>
      <c r="F11" s="175">
        <v>38718</v>
      </c>
      <c r="G11" s="157">
        <v>0</v>
      </c>
      <c r="H11" s="159">
        <v>0</v>
      </c>
      <c r="I11" s="141">
        <v>300</v>
      </c>
      <c r="J11" s="205" t="s">
        <v>85</v>
      </c>
      <c r="K11" s="206"/>
    </row>
    <row r="12" spans="1:11" s="87" customFormat="1" ht="30" customHeight="1">
      <c r="A12" s="114">
        <v>7</v>
      </c>
      <c r="B12" s="115" t="s">
        <v>21</v>
      </c>
      <c r="C12" s="120" t="s">
        <v>15</v>
      </c>
      <c r="D12" s="117"/>
      <c r="E12" s="118" t="s">
        <v>0</v>
      </c>
      <c r="F12" s="175">
        <v>38961</v>
      </c>
      <c r="G12" s="157">
        <v>0</v>
      </c>
      <c r="H12" s="159">
        <v>0</v>
      </c>
      <c r="I12" s="141">
        <v>235</v>
      </c>
      <c r="J12" s="205" t="s">
        <v>85</v>
      </c>
      <c r="K12" s="206"/>
    </row>
    <row r="13" spans="1:11" s="87" customFormat="1" ht="30" customHeight="1">
      <c r="A13" s="114">
        <v>8</v>
      </c>
      <c r="B13" s="115" t="s">
        <v>21</v>
      </c>
      <c r="C13" s="120" t="s">
        <v>52</v>
      </c>
      <c r="D13" s="116"/>
      <c r="E13" s="118" t="s">
        <v>0</v>
      </c>
      <c r="F13" s="175">
        <v>39264</v>
      </c>
      <c r="G13" s="157">
        <v>0</v>
      </c>
      <c r="H13" s="159">
        <v>100</v>
      </c>
      <c r="I13" s="141">
        <v>299</v>
      </c>
      <c r="J13" s="213" t="s">
        <v>85</v>
      </c>
      <c r="K13" s="214"/>
    </row>
    <row r="14" spans="1:11" s="87" customFormat="1" ht="30" customHeight="1">
      <c r="A14" s="114">
        <v>9</v>
      </c>
      <c r="B14" s="115" t="s">
        <v>38</v>
      </c>
      <c r="C14" s="119" t="s">
        <v>113</v>
      </c>
      <c r="D14" s="116"/>
      <c r="E14" s="118" t="s">
        <v>0</v>
      </c>
      <c r="F14" s="175">
        <v>40148</v>
      </c>
      <c r="G14" s="157">
        <v>0</v>
      </c>
      <c r="H14" s="159">
        <v>0</v>
      </c>
      <c r="I14" s="141">
        <v>145</v>
      </c>
      <c r="J14" s="205" t="s">
        <v>2</v>
      </c>
      <c r="K14" s="206"/>
    </row>
    <row r="15" spans="1:11" s="87" customFormat="1" ht="30" customHeight="1">
      <c r="A15" s="114">
        <v>10</v>
      </c>
      <c r="B15" s="115" t="s">
        <v>105</v>
      </c>
      <c r="C15" s="119" t="s">
        <v>117</v>
      </c>
      <c r="D15" s="116"/>
      <c r="E15" s="118" t="s">
        <v>0</v>
      </c>
      <c r="F15" s="175">
        <v>40603</v>
      </c>
      <c r="G15" s="157">
        <v>0</v>
      </c>
      <c r="H15" s="159">
        <v>0</v>
      </c>
      <c r="I15" s="141">
        <v>367</v>
      </c>
      <c r="J15" s="205" t="s">
        <v>2</v>
      </c>
      <c r="K15" s="206"/>
    </row>
    <row r="16" spans="1:11" s="87" customFormat="1" ht="30" customHeight="1">
      <c r="A16" s="170">
        <v>11</v>
      </c>
      <c r="B16" s="115" t="s">
        <v>38</v>
      </c>
      <c r="C16" s="119" t="s">
        <v>143</v>
      </c>
      <c r="D16" s="116"/>
      <c r="E16" s="118" t="s">
        <v>0</v>
      </c>
      <c r="F16" s="175">
        <v>41387</v>
      </c>
      <c r="G16" s="157">
        <v>122</v>
      </c>
      <c r="H16" s="159">
        <v>120</v>
      </c>
      <c r="I16" s="174">
        <v>106.8</v>
      </c>
      <c r="J16" s="205" t="s">
        <v>2</v>
      </c>
      <c r="K16" s="206"/>
    </row>
    <row r="17" spans="1:11" s="87" customFormat="1" ht="30" customHeight="1">
      <c r="A17" s="114">
        <v>12</v>
      </c>
      <c r="B17" s="115" t="s">
        <v>38</v>
      </c>
      <c r="C17" s="119" t="s">
        <v>147</v>
      </c>
      <c r="D17" s="116"/>
      <c r="E17" s="118" t="s">
        <v>0</v>
      </c>
      <c r="F17" s="175" t="s">
        <v>148</v>
      </c>
      <c r="G17" s="157">
        <v>0</v>
      </c>
      <c r="H17" s="159">
        <v>0</v>
      </c>
      <c r="I17" s="184">
        <v>171</v>
      </c>
      <c r="J17" s="205" t="s">
        <v>2</v>
      </c>
      <c r="K17" s="206"/>
    </row>
    <row r="18" spans="1:11" s="87" customFormat="1" ht="30" customHeight="1">
      <c r="A18" s="114">
        <v>13</v>
      </c>
      <c r="B18" s="115" t="s">
        <v>38</v>
      </c>
      <c r="C18" s="119" t="s">
        <v>149</v>
      </c>
      <c r="D18" s="116"/>
      <c r="E18" s="118" t="s">
        <v>0</v>
      </c>
      <c r="F18" s="175" t="s">
        <v>150</v>
      </c>
      <c r="G18" s="157">
        <v>140</v>
      </c>
      <c r="H18" s="159">
        <v>96</v>
      </c>
      <c r="I18" s="184">
        <v>100</v>
      </c>
      <c r="J18" s="205" t="s">
        <v>2</v>
      </c>
      <c r="K18" s="206"/>
    </row>
    <row r="19" spans="1:11" s="87" customFormat="1" ht="30" customHeight="1">
      <c r="A19" s="114">
        <v>14</v>
      </c>
      <c r="B19" s="115" t="s">
        <v>38</v>
      </c>
      <c r="C19" s="119" t="s">
        <v>151</v>
      </c>
      <c r="D19" s="116"/>
      <c r="E19" s="118" t="s">
        <v>0</v>
      </c>
      <c r="F19" s="175" t="s">
        <v>152</v>
      </c>
      <c r="G19" s="157">
        <v>0</v>
      </c>
      <c r="H19" s="159">
        <v>0</v>
      </c>
      <c r="I19" s="184">
        <v>210</v>
      </c>
      <c r="J19" s="205" t="s">
        <v>2</v>
      </c>
      <c r="K19" s="206"/>
    </row>
    <row r="20" spans="1:11" s="87" customFormat="1" ht="30" customHeight="1">
      <c r="A20" s="114">
        <v>15</v>
      </c>
      <c r="B20" s="115" t="s">
        <v>38</v>
      </c>
      <c r="C20" s="119" t="s">
        <v>153</v>
      </c>
      <c r="D20" s="116"/>
      <c r="E20" s="118" t="s">
        <v>0</v>
      </c>
      <c r="F20" s="175" t="s">
        <v>154</v>
      </c>
      <c r="G20" s="157">
        <v>287</v>
      </c>
      <c r="H20" s="159">
        <v>50</v>
      </c>
      <c r="I20" s="174">
        <v>159.1</v>
      </c>
      <c r="J20" s="205" t="s">
        <v>2</v>
      </c>
      <c r="K20" s="206"/>
    </row>
    <row r="21" spans="1:11" s="86" customFormat="1" ht="30" customHeight="1">
      <c r="A21" s="170">
        <v>16</v>
      </c>
      <c r="B21" s="115" t="s">
        <v>44</v>
      </c>
      <c r="C21" s="119" t="s">
        <v>6</v>
      </c>
      <c r="D21" s="117"/>
      <c r="E21" s="118" t="s">
        <v>65</v>
      </c>
      <c r="F21" s="175">
        <v>38292</v>
      </c>
      <c r="G21" s="141">
        <v>180</v>
      </c>
      <c r="H21" s="159">
        <v>0</v>
      </c>
      <c r="I21" s="141">
        <v>140</v>
      </c>
      <c r="J21" s="205" t="s">
        <v>2</v>
      </c>
      <c r="K21" s="206"/>
    </row>
    <row r="22" spans="1:11" s="86" customFormat="1" ht="30" customHeight="1">
      <c r="A22" s="114">
        <v>17</v>
      </c>
      <c r="B22" s="115" t="s">
        <v>44</v>
      </c>
      <c r="C22" s="119" t="s">
        <v>118</v>
      </c>
      <c r="D22" s="117"/>
      <c r="E22" s="118" t="s">
        <v>65</v>
      </c>
      <c r="F22" s="175">
        <v>39326</v>
      </c>
      <c r="G22" s="141">
        <v>0</v>
      </c>
      <c r="H22" s="141">
        <v>0</v>
      </c>
      <c r="I22" s="141">
        <v>112</v>
      </c>
      <c r="J22" s="205" t="s">
        <v>2</v>
      </c>
      <c r="K22" s="206"/>
    </row>
    <row r="23" spans="1:11" s="86" customFormat="1" ht="30" customHeight="1">
      <c r="A23" s="114">
        <v>18</v>
      </c>
      <c r="B23" s="115" t="s">
        <v>16</v>
      </c>
      <c r="C23" s="119" t="s">
        <v>114</v>
      </c>
      <c r="D23" s="117"/>
      <c r="E23" s="118" t="s">
        <v>17</v>
      </c>
      <c r="F23" s="175">
        <v>28277</v>
      </c>
      <c r="G23" s="141">
        <v>2999</v>
      </c>
      <c r="H23" s="141">
        <v>1282</v>
      </c>
      <c r="I23" s="141">
        <v>900</v>
      </c>
      <c r="J23" s="205" t="s">
        <v>88</v>
      </c>
      <c r="K23" s="206"/>
    </row>
    <row r="24" spans="1:11" s="86" customFormat="1" ht="30" customHeight="1">
      <c r="A24" s="114">
        <v>19</v>
      </c>
      <c r="B24" s="115" t="s">
        <v>16</v>
      </c>
      <c r="C24" s="116" t="s">
        <v>11</v>
      </c>
      <c r="D24" s="117"/>
      <c r="E24" s="118" t="s">
        <v>17</v>
      </c>
      <c r="F24" s="175">
        <v>37561</v>
      </c>
      <c r="G24" s="141">
        <v>0</v>
      </c>
      <c r="H24" s="141">
        <v>0</v>
      </c>
      <c r="I24" s="141">
        <v>1100</v>
      </c>
      <c r="J24" s="205" t="s">
        <v>87</v>
      </c>
      <c r="K24" s="206"/>
    </row>
    <row r="25" spans="1:11" s="86" customFormat="1" ht="30" customHeight="1">
      <c r="A25" s="114">
        <v>20</v>
      </c>
      <c r="B25" s="115" t="s">
        <v>16</v>
      </c>
      <c r="C25" s="119" t="s">
        <v>115</v>
      </c>
      <c r="D25" s="117"/>
      <c r="E25" s="118" t="s">
        <v>17</v>
      </c>
      <c r="F25" s="175">
        <v>38777</v>
      </c>
      <c r="G25" s="141">
        <v>0</v>
      </c>
      <c r="H25" s="141">
        <v>0</v>
      </c>
      <c r="I25" s="141">
        <v>1100</v>
      </c>
      <c r="J25" s="205" t="s">
        <v>85</v>
      </c>
      <c r="K25" s="206"/>
    </row>
    <row r="26" spans="1:11" s="86" customFormat="1" ht="30" customHeight="1">
      <c r="A26" s="170">
        <v>21</v>
      </c>
      <c r="B26" s="115" t="s">
        <v>16</v>
      </c>
      <c r="C26" s="116" t="s">
        <v>119</v>
      </c>
      <c r="D26" s="117"/>
      <c r="E26" s="118" t="s">
        <v>17</v>
      </c>
      <c r="F26" s="175">
        <v>38808</v>
      </c>
      <c r="G26" s="141">
        <v>0</v>
      </c>
      <c r="H26" s="141">
        <v>0</v>
      </c>
      <c r="I26" s="141">
        <v>233</v>
      </c>
      <c r="J26" s="205" t="s">
        <v>85</v>
      </c>
      <c r="K26" s="206"/>
    </row>
    <row r="27" spans="1:11" s="87" customFormat="1" ht="30" customHeight="1">
      <c r="A27" s="114">
        <v>22</v>
      </c>
      <c r="B27" s="115" t="s">
        <v>16</v>
      </c>
      <c r="C27" s="119" t="s">
        <v>108</v>
      </c>
      <c r="D27" s="117"/>
      <c r="E27" s="118" t="s">
        <v>17</v>
      </c>
      <c r="F27" s="175">
        <v>39995</v>
      </c>
      <c r="G27" s="141">
        <v>100</v>
      </c>
      <c r="H27" s="141">
        <v>0</v>
      </c>
      <c r="I27" s="141">
        <v>260</v>
      </c>
      <c r="J27" s="205" t="s">
        <v>85</v>
      </c>
      <c r="K27" s="206"/>
    </row>
    <row r="28" spans="1:11" s="87" customFormat="1" ht="30" customHeight="1">
      <c r="A28" s="114">
        <v>23</v>
      </c>
      <c r="B28" s="115" t="s">
        <v>16</v>
      </c>
      <c r="C28" s="119" t="s">
        <v>106</v>
      </c>
      <c r="D28" s="117"/>
      <c r="E28" s="118" t="s">
        <v>17</v>
      </c>
      <c r="F28" s="175">
        <v>40544</v>
      </c>
      <c r="G28" s="141">
        <v>0</v>
      </c>
      <c r="H28" s="141">
        <v>0</v>
      </c>
      <c r="I28" s="141">
        <v>350</v>
      </c>
      <c r="J28" s="205" t="s">
        <v>85</v>
      </c>
      <c r="K28" s="206"/>
    </row>
    <row r="29" spans="1:11" s="87" customFormat="1" ht="30" customHeight="1">
      <c r="A29" s="114">
        <v>24</v>
      </c>
      <c r="B29" s="115" t="s">
        <v>16</v>
      </c>
      <c r="C29" s="119" t="s">
        <v>120</v>
      </c>
      <c r="D29" s="117"/>
      <c r="E29" s="118" t="s">
        <v>17</v>
      </c>
      <c r="F29" s="175">
        <v>40878</v>
      </c>
      <c r="G29" s="141">
        <v>0</v>
      </c>
      <c r="H29" s="141">
        <v>0</v>
      </c>
      <c r="I29" s="141">
        <v>184</v>
      </c>
      <c r="J29" s="205" t="s">
        <v>85</v>
      </c>
      <c r="K29" s="206"/>
    </row>
    <row r="30" spans="1:11" s="87" customFormat="1" ht="30" customHeight="1">
      <c r="A30" s="114">
        <v>25</v>
      </c>
      <c r="B30" s="115" t="s">
        <v>16</v>
      </c>
      <c r="C30" s="119" t="s">
        <v>132</v>
      </c>
      <c r="D30" s="117"/>
      <c r="E30" s="118" t="s">
        <v>17</v>
      </c>
      <c r="F30" s="175">
        <v>40969</v>
      </c>
      <c r="G30" s="141">
        <v>0</v>
      </c>
      <c r="H30" s="141">
        <v>0</v>
      </c>
      <c r="I30" s="141">
        <v>1797</v>
      </c>
      <c r="J30" s="205" t="s">
        <v>2</v>
      </c>
      <c r="K30" s="206"/>
    </row>
    <row r="31" spans="1:11" s="87" customFormat="1" ht="30" customHeight="1">
      <c r="A31" s="170">
        <v>26</v>
      </c>
      <c r="B31" s="115" t="s">
        <v>16</v>
      </c>
      <c r="C31" s="119" t="s">
        <v>133</v>
      </c>
      <c r="D31" s="117"/>
      <c r="E31" s="118" t="s">
        <v>17</v>
      </c>
      <c r="F31" s="175">
        <v>41334</v>
      </c>
      <c r="G31" s="141">
        <v>0</v>
      </c>
      <c r="H31" s="141">
        <v>0</v>
      </c>
      <c r="I31" s="176">
        <v>234.8</v>
      </c>
      <c r="J31" s="219" t="s">
        <v>2</v>
      </c>
      <c r="K31" s="220"/>
    </row>
    <row r="32" spans="1:11" s="87" customFormat="1" ht="30" customHeight="1">
      <c r="A32" s="114">
        <v>27</v>
      </c>
      <c r="B32" s="115" t="s">
        <v>16</v>
      </c>
      <c r="C32" s="119" t="s">
        <v>155</v>
      </c>
      <c r="D32" s="117"/>
      <c r="E32" s="118" t="s">
        <v>17</v>
      </c>
      <c r="F32" s="175" t="s">
        <v>154</v>
      </c>
      <c r="G32" s="141">
        <v>20</v>
      </c>
      <c r="H32" s="141">
        <v>0</v>
      </c>
      <c r="I32" s="141">
        <v>200</v>
      </c>
      <c r="J32" s="219" t="s">
        <v>2</v>
      </c>
      <c r="K32" s="220"/>
    </row>
    <row r="33" spans="1:11" s="87" customFormat="1" ht="30" customHeight="1">
      <c r="A33" s="114">
        <v>28</v>
      </c>
      <c r="B33" s="115" t="s">
        <v>16</v>
      </c>
      <c r="C33" s="119" t="s">
        <v>156</v>
      </c>
      <c r="D33" s="117"/>
      <c r="E33" s="118" t="s">
        <v>17</v>
      </c>
      <c r="F33" s="175" t="s">
        <v>152</v>
      </c>
      <c r="G33" s="141">
        <v>0</v>
      </c>
      <c r="H33" s="141">
        <v>0</v>
      </c>
      <c r="I33" s="141">
        <v>697</v>
      </c>
      <c r="J33" s="219" t="s">
        <v>2</v>
      </c>
      <c r="K33" s="220"/>
    </row>
    <row r="34" spans="1:11" s="86" customFormat="1" ht="30" customHeight="1">
      <c r="A34" s="114">
        <v>29</v>
      </c>
      <c r="B34" s="115" t="s">
        <v>39</v>
      </c>
      <c r="C34" s="116" t="s">
        <v>36</v>
      </c>
      <c r="D34" s="117"/>
      <c r="E34" s="118" t="s">
        <v>66</v>
      </c>
      <c r="F34" s="175">
        <v>39508</v>
      </c>
      <c r="G34" s="141">
        <v>1900</v>
      </c>
      <c r="H34" s="141">
        <v>1900</v>
      </c>
      <c r="I34" s="141">
        <v>11000</v>
      </c>
      <c r="J34" s="205" t="s">
        <v>85</v>
      </c>
      <c r="K34" s="206"/>
    </row>
    <row r="35" spans="1:11" s="86" customFormat="1" ht="30" customHeight="1">
      <c r="A35" s="114">
        <v>30</v>
      </c>
      <c r="B35" s="115" t="s">
        <v>39</v>
      </c>
      <c r="C35" s="119" t="s">
        <v>92</v>
      </c>
      <c r="D35" s="117"/>
      <c r="E35" s="118" t="s">
        <v>66</v>
      </c>
      <c r="F35" s="175">
        <v>39873</v>
      </c>
      <c r="G35" s="141">
        <v>345</v>
      </c>
      <c r="H35" s="141">
        <v>342</v>
      </c>
      <c r="I35" s="141">
        <v>328</v>
      </c>
      <c r="J35" s="205" t="s">
        <v>85</v>
      </c>
      <c r="K35" s="206"/>
    </row>
    <row r="36" spans="1:11" s="86" customFormat="1" ht="30" customHeight="1">
      <c r="A36" s="170">
        <v>31</v>
      </c>
      <c r="B36" s="115" t="s">
        <v>39</v>
      </c>
      <c r="C36" s="119" t="s">
        <v>157</v>
      </c>
      <c r="D36" s="117"/>
      <c r="E36" s="118" t="s">
        <v>66</v>
      </c>
      <c r="F36" s="175" t="s">
        <v>152</v>
      </c>
      <c r="G36" s="141">
        <v>0</v>
      </c>
      <c r="H36" s="141">
        <v>0</v>
      </c>
      <c r="I36" s="176">
        <v>294.7</v>
      </c>
      <c r="J36" s="205" t="s">
        <v>2</v>
      </c>
      <c r="K36" s="206"/>
    </row>
    <row r="37" spans="1:11" s="86" customFormat="1" ht="30" customHeight="1">
      <c r="A37" s="114">
        <v>32</v>
      </c>
      <c r="B37" s="115" t="s">
        <v>45</v>
      </c>
      <c r="C37" s="119" t="s">
        <v>55</v>
      </c>
      <c r="D37" s="117"/>
      <c r="E37" s="118" t="s">
        <v>1</v>
      </c>
      <c r="F37" s="175">
        <v>35278</v>
      </c>
      <c r="G37" s="141">
        <v>200</v>
      </c>
      <c r="H37" s="141">
        <v>0</v>
      </c>
      <c r="I37" s="141">
        <v>1516</v>
      </c>
      <c r="J37" s="205" t="s">
        <v>85</v>
      </c>
      <c r="K37" s="206"/>
    </row>
    <row r="38" spans="1:11" s="86" customFormat="1" ht="30" customHeight="1">
      <c r="A38" s="114">
        <v>33</v>
      </c>
      <c r="B38" s="115" t="s">
        <v>45</v>
      </c>
      <c r="C38" s="119" t="s">
        <v>158</v>
      </c>
      <c r="D38" s="117"/>
      <c r="E38" s="118" t="s">
        <v>1</v>
      </c>
      <c r="F38" s="175">
        <v>37500</v>
      </c>
      <c r="G38" s="141">
        <v>0</v>
      </c>
      <c r="H38" s="141">
        <v>0</v>
      </c>
      <c r="I38" s="141">
        <v>344</v>
      </c>
      <c r="J38" s="205" t="s">
        <v>85</v>
      </c>
      <c r="K38" s="206"/>
    </row>
    <row r="39" spans="1:11" s="86" customFormat="1" ht="30" customHeight="1">
      <c r="A39" s="114">
        <v>34</v>
      </c>
      <c r="B39" s="115" t="s">
        <v>45</v>
      </c>
      <c r="C39" s="116" t="s">
        <v>159</v>
      </c>
      <c r="D39" s="117"/>
      <c r="E39" s="118" t="s">
        <v>1</v>
      </c>
      <c r="F39" s="175">
        <v>36770</v>
      </c>
      <c r="G39" s="141">
        <v>0</v>
      </c>
      <c r="H39" s="141">
        <v>0</v>
      </c>
      <c r="I39" s="141">
        <v>200</v>
      </c>
      <c r="J39" s="205" t="s">
        <v>2</v>
      </c>
      <c r="K39" s="206"/>
    </row>
    <row r="40" spans="1:11" s="86" customFormat="1" ht="30" customHeight="1">
      <c r="A40" s="114">
        <v>35</v>
      </c>
      <c r="B40" s="115" t="s">
        <v>45</v>
      </c>
      <c r="C40" s="120" t="s">
        <v>12</v>
      </c>
      <c r="D40" s="117"/>
      <c r="E40" s="118" t="s">
        <v>1</v>
      </c>
      <c r="F40" s="175">
        <v>38384</v>
      </c>
      <c r="G40" s="141">
        <v>80</v>
      </c>
      <c r="H40" s="141">
        <v>80</v>
      </c>
      <c r="I40" s="141">
        <v>56</v>
      </c>
      <c r="J40" s="205" t="s">
        <v>85</v>
      </c>
      <c r="K40" s="206"/>
    </row>
    <row r="41" spans="1:11" s="86" customFormat="1" ht="30" customHeight="1">
      <c r="A41" s="170">
        <v>36</v>
      </c>
      <c r="B41" s="115" t="s">
        <v>45</v>
      </c>
      <c r="C41" s="207" t="s">
        <v>121</v>
      </c>
      <c r="D41" s="208"/>
      <c r="E41" s="118" t="s">
        <v>1</v>
      </c>
      <c r="F41" s="175">
        <v>38596</v>
      </c>
      <c r="G41" s="141">
        <v>0</v>
      </c>
      <c r="H41" s="141">
        <v>0</v>
      </c>
      <c r="I41" s="141">
        <v>222</v>
      </c>
      <c r="J41" s="205" t="s">
        <v>86</v>
      </c>
      <c r="K41" s="206"/>
    </row>
    <row r="42" spans="1:11" s="86" customFormat="1" ht="30" customHeight="1">
      <c r="A42" s="114">
        <v>37</v>
      </c>
      <c r="B42" s="115" t="s">
        <v>45</v>
      </c>
      <c r="C42" s="119" t="s">
        <v>122</v>
      </c>
      <c r="D42" s="119"/>
      <c r="E42" s="118" t="s">
        <v>1</v>
      </c>
      <c r="F42" s="175">
        <v>40664</v>
      </c>
      <c r="G42" s="141">
        <v>122</v>
      </c>
      <c r="H42" s="141">
        <v>122</v>
      </c>
      <c r="I42" s="141">
        <v>83</v>
      </c>
      <c r="J42" s="205" t="s">
        <v>86</v>
      </c>
      <c r="K42" s="206"/>
    </row>
    <row r="43" spans="1:11" s="86" customFormat="1" ht="30" customHeight="1">
      <c r="A43" s="114">
        <v>38</v>
      </c>
      <c r="B43" s="115" t="s">
        <v>45</v>
      </c>
      <c r="C43" s="119" t="s">
        <v>129</v>
      </c>
      <c r="D43" s="119"/>
      <c r="E43" s="118" t="s">
        <v>1</v>
      </c>
      <c r="F43" s="175">
        <v>40725</v>
      </c>
      <c r="G43" s="141">
        <v>0</v>
      </c>
      <c r="H43" s="141">
        <v>0</v>
      </c>
      <c r="I43" s="176">
        <v>60.6</v>
      </c>
      <c r="J43" s="205" t="s">
        <v>86</v>
      </c>
      <c r="K43" s="206"/>
    </row>
    <row r="44" spans="1:11" s="86" customFormat="1" ht="30" customHeight="1">
      <c r="A44" s="114">
        <v>39</v>
      </c>
      <c r="B44" s="115" t="s">
        <v>45</v>
      </c>
      <c r="C44" s="119" t="s">
        <v>134</v>
      </c>
      <c r="D44" s="119"/>
      <c r="E44" s="118" t="s">
        <v>1</v>
      </c>
      <c r="F44" s="175">
        <v>40969</v>
      </c>
      <c r="G44" s="141">
        <v>340</v>
      </c>
      <c r="H44" s="141">
        <v>320</v>
      </c>
      <c r="I44" s="141">
        <v>254</v>
      </c>
      <c r="J44" s="205" t="s">
        <v>2</v>
      </c>
      <c r="K44" s="206"/>
    </row>
    <row r="45" spans="1:11" s="86" customFormat="1" ht="30" customHeight="1">
      <c r="A45" s="114">
        <v>40</v>
      </c>
      <c r="B45" s="115" t="s">
        <v>45</v>
      </c>
      <c r="C45" s="119" t="s">
        <v>145</v>
      </c>
      <c r="D45" s="119"/>
      <c r="E45" s="118" t="s">
        <v>1</v>
      </c>
      <c r="F45" s="175">
        <v>41491</v>
      </c>
      <c r="G45" s="141">
        <v>235</v>
      </c>
      <c r="H45" s="141">
        <v>130</v>
      </c>
      <c r="I45" s="185">
        <v>105.75</v>
      </c>
      <c r="J45" s="205" t="s">
        <v>2</v>
      </c>
      <c r="K45" s="206"/>
    </row>
    <row r="46" spans="1:11" s="86" customFormat="1" ht="30" customHeight="1">
      <c r="A46" s="170">
        <v>41</v>
      </c>
      <c r="B46" s="115" t="s">
        <v>45</v>
      </c>
      <c r="C46" s="119" t="s">
        <v>160</v>
      </c>
      <c r="D46" s="119"/>
      <c r="E46" s="118" t="s">
        <v>1</v>
      </c>
      <c r="F46" s="175" t="s">
        <v>148</v>
      </c>
      <c r="G46" s="141">
        <v>0</v>
      </c>
      <c r="H46" s="141">
        <v>0</v>
      </c>
      <c r="I46" s="141">
        <v>218</v>
      </c>
      <c r="J46" s="205" t="s">
        <v>2</v>
      </c>
      <c r="K46" s="206"/>
    </row>
    <row r="47" spans="1:11" s="86" customFormat="1" ht="30" customHeight="1">
      <c r="A47" s="114">
        <v>42</v>
      </c>
      <c r="B47" s="115" t="s">
        <v>45</v>
      </c>
      <c r="C47" s="119" t="s">
        <v>161</v>
      </c>
      <c r="D47" s="119"/>
      <c r="E47" s="118" t="s">
        <v>1</v>
      </c>
      <c r="F47" s="175" t="s">
        <v>148</v>
      </c>
      <c r="G47" s="141">
        <v>0</v>
      </c>
      <c r="H47" s="141">
        <v>0</v>
      </c>
      <c r="I47" s="141">
        <v>206</v>
      </c>
      <c r="J47" s="205" t="s">
        <v>2</v>
      </c>
      <c r="K47" s="206"/>
    </row>
    <row r="48" spans="1:11" s="86" customFormat="1" ht="30" customHeight="1">
      <c r="A48" s="114">
        <v>43</v>
      </c>
      <c r="B48" s="115" t="s">
        <v>45</v>
      </c>
      <c r="C48" s="119" t="s">
        <v>166</v>
      </c>
      <c r="D48" s="119"/>
      <c r="E48" s="118" t="s">
        <v>1</v>
      </c>
      <c r="F48" s="175" t="s">
        <v>167</v>
      </c>
      <c r="G48" s="141">
        <v>170</v>
      </c>
      <c r="H48" s="141">
        <v>170</v>
      </c>
      <c r="I48" s="141">
        <v>180</v>
      </c>
      <c r="J48" s="205" t="s">
        <v>2</v>
      </c>
      <c r="K48" s="206"/>
    </row>
    <row r="49" spans="1:11" s="86" customFormat="1" ht="30" customHeight="1">
      <c r="A49" s="170">
        <v>44</v>
      </c>
      <c r="B49" s="115" t="s">
        <v>46</v>
      </c>
      <c r="C49" s="120" t="s">
        <v>14</v>
      </c>
      <c r="D49" s="117"/>
      <c r="E49" s="118" t="s">
        <v>4</v>
      </c>
      <c r="F49" s="175">
        <v>38596</v>
      </c>
      <c r="G49" s="141">
        <v>0</v>
      </c>
      <c r="H49" s="141">
        <v>0</v>
      </c>
      <c r="I49" s="141">
        <v>250</v>
      </c>
      <c r="J49" s="205" t="s">
        <v>85</v>
      </c>
      <c r="K49" s="206"/>
    </row>
    <row r="50" spans="1:11" s="86" customFormat="1" ht="30" customHeight="1">
      <c r="A50" s="114">
        <v>45</v>
      </c>
      <c r="B50" s="115" t="s">
        <v>7</v>
      </c>
      <c r="C50" s="119" t="s">
        <v>35</v>
      </c>
      <c r="D50" s="117"/>
      <c r="E50" s="118" t="s">
        <v>8</v>
      </c>
      <c r="F50" s="175">
        <v>38718</v>
      </c>
      <c r="G50" s="141">
        <v>0</v>
      </c>
      <c r="H50" s="141">
        <v>31</v>
      </c>
      <c r="I50" s="141">
        <v>213</v>
      </c>
      <c r="J50" s="205" t="s">
        <v>86</v>
      </c>
      <c r="K50" s="206"/>
    </row>
    <row r="51" spans="1:11" s="86" customFormat="1" ht="30" customHeight="1">
      <c r="A51" s="114">
        <v>46</v>
      </c>
      <c r="B51" s="115" t="s">
        <v>7</v>
      </c>
      <c r="C51" s="119" t="s">
        <v>146</v>
      </c>
      <c r="D51" s="117"/>
      <c r="E51" s="118" t="s">
        <v>8</v>
      </c>
      <c r="F51" s="175">
        <v>39934</v>
      </c>
      <c r="G51" s="141">
        <v>0</v>
      </c>
      <c r="H51" s="141">
        <v>0</v>
      </c>
      <c r="I51" s="141">
        <v>133</v>
      </c>
      <c r="J51" s="205" t="s">
        <v>86</v>
      </c>
      <c r="K51" s="206"/>
    </row>
    <row r="52" spans="1:11" s="86" customFormat="1" ht="30" customHeight="1">
      <c r="A52" s="170">
        <v>47</v>
      </c>
      <c r="B52" s="115" t="s">
        <v>3</v>
      </c>
      <c r="C52" s="120" t="s">
        <v>56</v>
      </c>
      <c r="D52" s="117"/>
      <c r="E52" s="118" t="s">
        <v>5</v>
      </c>
      <c r="F52" s="175">
        <v>14671</v>
      </c>
      <c r="G52" s="141">
        <v>10</v>
      </c>
      <c r="H52" s="141">
        <v>10</v>
      </c>
      <c r="I52" s="141">
        <v>204</v>
      </c>
      <c r="J52" s="205" t="s">
        <v>89</v>
      </c>
      <c r="K52" s="206"/>
    </row>
    <row r="53" spans="1:11" s="87" customFormat="1" ht="30" customHeight="1">
      <c r="A53" s="114">
        <v>48</v>
      </c>
      <c r="B53" s="115" t="s">
        <v>3</v>
      </c>
      <c r="C53" s="215" t="s">
        <v>123</v>
      </c>
      <c r="D53" s="216"/>
      <c r="E53" s="118" t="s">
        <v>5</v>
      </c>
      <c r="F53" s="175">
        <v>40360</v>
      </c>
      <c r="G53" s="141">
        <v>0</v>
      </c>
      <c r="H53" s="141">
        <v>0</v>
      </c>
      <c r="I53" s="141">
        <v>450</v>
      </c>
      <c r="J53" s="205" t="s">
        <v>86</v>
      </c>
      <c r="K53" s="206"/>
    </row>
    <row r="54" spans="1:11" s="87" customFormat="1" ht="30" customHeight="1">
      <c r="A54" s="114">
        <v>49</v>
      </c>
      <c r="B54" s="115" t="s">
        <v>3</v>
      </c>
      <c r="C54" s="119" t="s">
        <v>124</v>
      </c>
      <c r="D54" s="117"/>
      <c r="E54" s="118" t="s">
        <v>5</v>
      </c>
      <c r="F54" s="175">
        <v>40422</v>
      </c>
      <c r="G54" s="141">
        <v>0</v>
      </c>
      <c r="H54" s="141">
        <v>0</v>
      </c>
      <c r="I54" s="141">
        <v>32</v>
      </c>
      <c r="J54" s="205" t="s">
        <v>86</v>
      </c>
      <c r="K54" s="206"/>
    </row>
    <row r="55" spans="1:11" s="86" customFormat="1" ht="30" customHeight="1">
      <c r="A55" s="170">
        <v>50</v>
      </c>
      <c r="B55" s="115" t="s">
        <v>9</v>
      </c>
      <c r="C55" s="116" t="s">
        <v>57</v>
      </c>
      <c r="D55" s="117"/>
      <c r="E55" s="118" t="s">
        <v>10</v>
      </c>
      <c r="F55" s="175">
        <v>37561</v>
      </c>
      <c r="G55" s="141">
        <v>250</v>
      </c>
      <c r="H55" s="141">
        <v>170</v>
      </c>
      <c r="I55" s="141">
        <v>70</v>
      </c>
      <c r="J55" s="205" t="s">
        <v>2</v>
      </c>
      <c r="K55" s="206"/>
    </row>
    <row r="56" spans="1:11" s="86" customFormat="1" ht="30" customHeight="1">
      <c r="A56" s="114">
        <v>51</v>
      </c>
      <c r="B56" s="115" t="s">
        <v>9</v>
      </c>
      <c r="C56" s="119" t="s">
        <v>162</v>
      </c>
      <c r="D56" s="117"/>
      <c r="E56" s="118" t="s">
        <v>163</v>
      </c>
      <c r="F56" s="175" t="s">
        <v>164</v>
      </c>
      <c r="G56" s="141">
        <v>150</v>
      </c>
      <c r="H56" s="141">
        <v>150</v>
      </c>
      <c r="I56" s="141">
        <v>49</v>
      </c>
      <c r="J56" s="205" t="s">
        <v>165</v>
      </c>
      <c r="K56" s="206"/>
    </row>
    <row r="57" spans="1:11" s="87" customFormat="1" ht="30" customHeight="1">
      <c r="A57" s="114">
        <v>52</v>
      </c>
      <c r="B57" s="115" t="s">
        <v>40</v>
      </c>
      <c r="C57" s="119" t="s">
        <v>125</v>
      </c>
      <c r="D57" s="117"/>
      <c r="E57" s="118" t="s">
        <v>67</v>
      </c>
      <c r="F57" s="175">
        <v>35004</v>
      </c>
      <c r="G57" s="141">
        <v>29</v>
      </c>
      <c r="H57" s="141">
        <v>8</v>
      </c>
      <c r="I57" s="141">
        <v>2292</v>
      </c>
      <c r="J57" s="205" t="s">
        <v>87</v>
      </c>
      <c r="K57" s="206"/>
    </row>
    <row r="58" spans="1:11" s="87" customFormat="1" ht="30" customHeight="1">
      <c r="A58" s="170">
        <v>53</v>
      </c>
      <c r="B58" s="115" t="s">
        <v>93</v>
      </c>
      <c r="C58" s="119" t="s">
        <v>109</v>
      </c>
      <c r="D58" s="117"/>
      <c r="E58" s="118" t="s">
        <v>94</v>
      </c>
      <c r="F58" s="175">
        <v>40269</v>
      </c>
      <c r="G58" s="141">
        <v>72</v>
      </c>
      <c r="H58" s="141">
        <v>37</v>
      </c>
      <c r="I58" s="141">
        <v>383</v>
      </c>
      <c r="J58" s="205" t="s">
        <v>86</v>
      </c>
      <c r="K58" s="206"/>
    </row>
    <row r="59" spans="1:11" s="87" customFormat="1" ht="30" customHeight="1">
      <c r="A59" s="114">
        <v>54</v>
      </c>
      <c r="B59" s="115" t="s">
        <v>135</v>
      </c>
      <c r="C59" s="119" t="s">
        <v>136</v>
      </c>
      <c r="D59" s="117"/>
      <c r="E59" s="118" t="s">
        <v>137</v>
      </c>
      <c r="F59" s="175">
        <v>40940</v>
      </c>
      <c r="G59" s="141">
        <v>80</v>
      </c>
      <c r="H59" s="141">
        <v>80</v>
      </c>
      <c r="I59" s="176">
        <v>50.1</v>
      </c>
      <c r="J59" s="205" t="s">
        <v>2</v>
      </c>
      <c r="K59" s="206"/>
    </row>
    <row r="60" spans="1:11" s="86" customFormat="1" ht="30" customHeight="1">
      <c r="A60" s="114">
        <v>55</v>
      </c>
      <c r="B60" s="115" t="s">
        <v>135</v>
      </c>
      <c r="C60" s="119" t="s">
        <v>138</v>
      </c>
      <c r="D60" s="117"/>
      <c r="E60" s="118" t="s">
        <v>137</v>
      </c>
      <c r="F60" s="175">
        <v>32933</v>
      </c>
      <c r="G60" s="141">
        <v>233</v>
      </c>
      <c r="H60" s="141">
        <v>233</v>
      </c>
      <c r="I60" s="176">
        <v>83.5</v>
      </c>
      <c r="J60" s="205" t="s">
        <v>2</v>
      </c>
      <c r="K60" s="206"/>
    </row>
    <row r="61" spans="1:11" s="86" customFormat="1" ht="30" customHeight="1">
      <c r="A61" s="170">
        <v>56</v>
      </c>
      <c r="B61" s="115" t="s">
        <v>32</v>
      </c>
      <c r="C61" s="120" t="s">
        <v>110</v>
      </c>
      <c r="D61" s="117"/>
      <c r="E61" s="118" t="s">
        <v>50</v>
      </c>
      <c r="F61" s="175">
        <v>26877</v>
      </c>
      <c r="G61" s="141">
        <v>7070</v>
      </c>
      <c r="H61" s="141">
        <v>2509</v>
      </c>
      <c r="I61" s="141">
        <v>1220</v>
      </c>
      <c r="J61" s="205" t="s">
        <v>89</v>
      </c>
      <c r="K61" s="206"/>
    </row>
    <row r="62" spans="1:11" s="87" customFormat="1" ht="30" customHeight="1">
      <c r="A62" s="114">
        <v>57</v>
      </c>
      <c r="B62" s="115" t="s">
        <v>32</v>
      </c>
      <c r="C62" s="119" t="s">
        <v>111</v>
      </c>
      <c r="D62" s="117"/>
      <c r="E62" s="118" t="s">
        <v>50</v>
      </c>
      <c r="F62" s="175">
        <v>36892</v>
      </c>
      <c r="G62" s="141">
        <v>530</v>
      </c>
      <c r="H62" s="141">
        <v>530</v>
      </c>
      <c r="I62" s="141">
        <v>450</v>
      </c>
      <c r="J62" s="205" t="s">
        <v>2</v>
      </c>
      <c r="K62" s="206"/>
    </row>
    <row r="63" spans="1:11" s="87" customFormat="1" ht="30" customHeight="1">
      <c r="A63" s="114">
        <v>58</v>
      </c>
      <c r="B63" s="115" t="s">
        <v>32</v>
      </c>
      <c r="C63" s="119" t="s">
        <v>31</v>
      </c>
      <c r="D63" s="117"/>
      <c r="E63" s="118" t="s">
        <v>51</v>
      </c>
      <c r="F63" s="175">
        <v>37865</v>
      </c>
      <c r="G63" s="141">
        <v>0</v>
      </c>
      <c r="H63" s="141">
        <v>0</v>
      </c>
      <c r="I63" s="141">
        <v>100</v>
      </c>
      <c r="J63" s="205" t="s">
        <v>2</v>
      </c>
      <c r="K63" s="206"/>
    </row>
    <row r="64" spans="1:11" s="87" customFormat="1" ht="30" customHeight="1">
      <c r="A64" s="170">
        <v>59</v>
      </c>
      <c r="B64" s="115" t="s">
        <v>47</v>
      </c>
      <c r="C64" s="120" t="s">
        <v>33</v>
      </c>
      <c r="D64" s="117"/>
      <c r="E64" s="118" t="s">
        <v>51</v>
      </c>
      <c r="F64" s="177">
        <v>38047</v>
      </c>
      <c r="G64" s="141">
        <v>10</v>
      </c>
      <c r="H64" s="141">
        <v>0</v>
      </c>
      <c r="I64" s="141">
        <v>120</v>
      </c>
      <c r="J64" s="205" t="s">
        <v>2</v>
      </c>
      <c r="K64" s="206"/>
    </row>
    <row r="65" spans="1:11" s="87" customFormat="1" ht="30" customHeight="1">
      <c r="A65" s="114">
        <v>60</v>
      </c>
      <c r="B65" s="121" t="s">
        <v>139</v>
      </c>
      <c r="C65" s="122" t="s">
        <v>140</v>
      </c>
      <c r="D65" s="123"/>
      <c r="E65" s="124" t="s">
        <v>141</v>
      </c>
      <c r="F65" s="178">
        <v>29129</v>
      </c>
      <c r="G65" s="159">
        <v>400</v>
      </c>
      <c r="H65" s="159">
        <v>0</v>
      </c>
      <c r="I65" s="142">
        <v>170</v>
      </c>
      <c r="J65" s="205" t="s">
        <v>128</v>
      </c>
      <c r="K65" s="206"/>
    </row>
    <row r="66" spans="1:11" s="87" customFormat="1" ht="30" customHeight="1" thickBot="1">
      <c r="A66" s="114">
        <v>61</v>
      </c>
      <c r="B66" s="167" t="s">
        <v>100</v>
      </c>
      <c r="C66" s="168" t="s">
        <v>103</v>
      </c>
      <c r="D66" s="169"/>
      <c r="E66" s="179" t="s">
        <v>104</v>
      </c>
      <c r="F66" s="180" t="s">
        <v>116</v>
      </c>
      <c r="G66" s="181">
        <v>2</v>
      </c>
      <c r="H66" s="181">
        <v>3</v>
      </c>
      <c r="I66" s="181">
        <v>147</v>
      </c>
      <c r="J66" s="217" t="s">
        <v>101</v>
      </c>
      <c r="K66" s="218"/>
    </row>
    <row r="67" spans="1:11" s="86" customFormat="1" ht="19.5" customHeight="1">
      <c r="A67" s="125"/>
      <c r="B67" s="164" t="s">
        <v>34</v>
      </c>
      <c r="C67" s="128">
        <f>COUNTA(C6:C66)</f>
        <v>61</v>
      </c>
      <c r="D67" s="129" t="s">
        <v>30</v>
      </c>
      <c r="E67" s="165"/>
      <c r="F67" s="131"/>
      <c r="G67" s="160">
        <f>SUM(G6:G66)</f>
        <v>33978</v>
      </c>
      <c r="H67" s="143">
        <f>SUM(H6:H66)</f>
        <v>15710</v>
      </c>
      <c r="I67" s="143">
        <f>SUM(I6:I66)</f>
        <v>44056.34999999999</v>
      </c>
      <c r="J67" s="166" t="s">
        <v>102</v>
      </c>
      <c r="K67" s="146">
        <f>COUNTIF(J6:J66,"表流水")</f>
        <v>1</v>
      </c>
    </row>
    <row r="68" spans="1:11" s="86" customFormat="1" ht="19.5" customHeight="1">
      <c r="A68" s="126"/>
      <c r="B68" s="127"/>
      <c r="C68" s="128"/>
      <c r="D68" s="129"/>
      <c r="E68" s="130"/>
      <c r="F68" s="131"/>
      <c r="G68" s="160"/>
      <c r="H68" s="143"/>
      <c r="I68" s="143"/>
      <c r="J68" s="145" t="s">
        <v>58</v>
      </c>
      <c r="K68" s="146">
        <f>COUNTIF(J6:J66,"深井戸水")</f>
        <v>3</v>
      </c>
    </row>
    <row r="69" spans="1:11" s="86" customFormat="1" ht="19.5" customHeight="1">
      <c r="A69" s="126"/>
      <c r="B69" s="127"/>
      <c r="C69" s="128"/>
      <c r="D69" s="129"/>
      <c r="E69" s="130"/>
      <c r="F69" s="131"/>
      <c r="G69" s="160"/>
      <c r="H69" s="143"/>
      <c r="I69" s="143"/>
      <c r="J69" s="145" t="s">
        <v>127</v>
      </c>
      <c r="K69" s="146">
        <f>COUNTIF(J6:J66,"浅井戸水")</f>
        <v>1</v>
      </c>
    </row>
    <row r="70" spans="1:11" s="86" customFormat="1" ht="19.5" customHeight="1">
      <c r="A70" s="126"/>
      <c r="B70" s="132"/>
      <c r="C70" s="133"/>
      <c r="D70" s="123"/>
      <c r="E70" s="130"/>
      <c r="F70" s="134"/>
      <c r="G70" s="161"/>
      <c r="H70" s="124"/>
      <c r="I70" s="143"/>
      <c r="J70" s="147" t="s">
        <v>90</v>
      </c>
      <c r="K70" s="146">
        <f>COUNTIF(J6:J66,"浄水受水")</f>
        <v>5</v>
      </c>
    </row>
    <row r="71" spans="1:11" s="86" customFormat="1" ht="19.5" customHeight="1" thickBot="1">
      <c r="A71" s="135"/>
      <c r="B71" s="136"/>
      <c r="C71" s="137"/>
      <c r="D71" s="138"/>
      <c r="E71" s="139"/>
      <c r="F71" s="140"/>
      <c r="G71" s="162"/>
      <c r="H71" s="163"/>
      <c r="I71" s="144"/>
      <c r="J71" s="148" t="s">
        <v>91</v>
      </c>
      <c r="K71" s="149">
        <f>COUNTIF(J6:J66,"併用")</f>
        <v>51</v>
      </c>
    </row>
    <row r="72" spans="1:11" ht="13.5">
      <c r="A72" s="29"/>
      <c r="B72" s="58"/>
      <c r="E72" s="100"/>
      <c r="F72" s="105"/>
      <c r="G72" s="172">
        <f>SUM(G24+G39+G56+G57+G65+G66)</f>
        <v>581</v>
      </c>
      <c r="H72" s="172">
        <f>SUM(H24+H39+H56+H57+H65+H66)</f>
        <v>161</v>
      </c>
      <c r="I72" s="29"/>
      <c r="J72" s="36"/>
      <c r="K72" s="173">
        <f>SUM(K67:K71)</f>
        <v>61</v>
      </c>
    </row>
    <row r="73" spans="1:11" ht="13.5">
      <c r="A73" s="29"/>
      <c r="B73" s="58"/>
      <c r="E73" s="100"/>
      <c r="F73" s="105"/>
      <c r="G73" s="172">
        <f>SUM(G6+G7+G8+G9+G10+G11+G12+G13+G14+G15+G16+G17+G18+G19+G20+G21+G22+G23+G25+G26+G27+G28+G29+G30+G31+G32+G33+G34+G35+G36+G37+G38+G39+G40+G41+G42+G43+G44+G45+G46+G47+G48+G49+G50+G51+G52+G53+G54+G55+G58+G59+G60+G61+G62+G63+G64)</f>
        <v>33397</v>
      </c>
      <c r="H73" s="172">
        <f>SUM(H6+H7+H8+H9+H10+H11+H12+H13+H14+H15+H16+H17+H18+H19+H20+H21+H22+H23+H25+H26+H27+H28+H29+H30+H31+H32+H33+H34+H35+H36+H37+H38+H39+H40+H41+H42+H43+H44+H45+H46+H47+H48+H49+H50+H51+H52+H53+H54+H55+H58+H59+H60+H61+H62+H63+H64)</f>
        <v>15549</v>
      </c>
      <c r="I73" s="29"/>
      <c r="J73" s="36"/>
      <c r="K73" s="36"/>
    </row>
    <row r="74" spans="1:11" ht="13.5">
      <c r="A74" s="29"/>
      <c r="B74" s="58"/>
      <c r="E74" s="100"/>
      <c r="F74" s="105"/>
      <c r="G74" s="29"/>
      <c r="H74" s="29"/>
      <c r="I74" s="29"/>
      <c r="J74" s="36"/>
      <c r="K74" s="36"/>
    </row>
    <row r="75" spans="1:11" ht="13.5">
      <c r="A75" s="29"/>
      <c r="B75" s="58"/>
      <c r="E75" s="100"/>
      <c r="F75" s="106"/>
      <c r="G75" s="29"/>
      <c r="H75" s="29"/>
      <c r="I75" s="29"/>
      <c r="J75" s="36"/>
      <c r="K75" s="36"/>
    </row>
    <row r="76" spans="1:11" ht="13.5">
      <c r="A76" s="29"/>
      <c r="B76" s="58"/>
      <c r="E76" s="100"/>
      <c r="F76" s="105"/>
      <c r="G76" s="29"/>
      <c r="H76" s="29"/>
      <c r="I76" s="29"/>
      <c r="J76" s="36"/>
      <c r="K76" s="36"/>
    </row>
    <row r="77" spans="1:11" ht="13.5">
      <c r="A77" s="29"/>
      <c r="B77" s="58"/>
      <c r="E77" s="100"/>
      <c r="G77" s="29"/>
      <c r="H77" s="29"/>
      <c r="I77" s="29"/>
      <c r="J77" s="36"/>
      <c r="K77" s="36"/>
    </row>
    <row r="78" spans="1:11" ht="13.5">
      <c r="A78" s="29"/>
      <c r="B78" s="58"/>
      <c r="E78" s="100"/>
      <c r="G78" s="29"/>
      <c r="H78" s="29"/>
      <c r="I78" s="29"/>
      <c r="J78" s="36"/>
      <c r="K78" s="36"/>
    </row>
    <row r="79" spans="1:11" ht="13.5">
      <c r="A79" s="29"/>
      <c r="B79" s="58"/>
      <c r="E79" s="100"/>
      <c r="G79" s="29"/>
      <c r="H79" s="29"/>
      <c r="I79" s="29"/>
      <c r="J79" s="36"/>
      <c r="K79" s="36"/>
    </row>
    <row r="80" spans="1:11" ht="13.5">
      <c r="A80" s="29"/>
      <c r="B80" s="58"/>
      <c r="E80" s="100"/>
      <c r="G80" s="29"/>
      <c r="H80" s="29"/>
      <c r="I80" s="29"/>
      <c r="J80" s="36"/>
      <c r="K80" s="36"/>
    </row>
    <row r="81" spans="1:11" ht="13.5">
      <c r="A81" s="29"/>
      <c r="B81" s="58"/>
      <c r="E81" s="100"/>
      <c r="G81" s="29"/>
      <c r="H81" s="29"/>
      <c r="I81" s="29"/>
      <c r="J81" s="36"/>
      <c r="K81" s="36"/>
    </row>
    <row r="82" spans="1:11" ht="13.5">
      <c r="A82" s="29"/>
      <c r="B82" s="58"/>
      <c r="E82" s="100"/>
      <c r="G82" s="29"/>
      <c r="H82" s="29"/>
      <c r="I82" s="29"/>
      <c r="J82" s="36"/>
      <c r="K82" s="36"/>
    </row>
    <row r="83" spans="1:11" ht="13.5">
      <c r="A83" s="29"/>
      <c r="B83" s="58"/>
      <c r="E83" s="100"/>
      <c r="G83" s="29"/>
      <c r="H83" s="29"/>
      <c r="I83" s="29"/>
      <c r="J83" s="36"/>
      <c r="K83" s="36"/>
    </row>
    <row r="84" spans="1:11" ht="13.5">
      <c r="A84" s="29"/>
      <c r="B84" s="58"/>
      <c r="E84" s="100"/>
      <c r="G84" s="29"/>
      <c r="H84" s="29"/>
      <c r="I84" s="29"/>
      <c r="J84" s="36"/>
      <c r="K84" s="36"/>
    </row>
    <row r="85" spans="1:11" ht="13.5">
      <c r="A85" s="29"/>
      <c r="B85" s="58"/>
      <c r="E85" s="100"/>
      <c r="G85" s="29"/>
      <c r="H85" s="29"/>
      <c r="I85" s="29"/>
      <c r="J85" s="36"/>
      <c r="K85" s="36"/>
    </row>
    <row r="86" spans="1:11" ht="13.5">
      <c r="A86" s="29"/>
      <c r="B86" s="58"/>
      <c r="E86" s="100"/>
      <c r="G86" s="29"/>
      <c r="H86" s="29"/>
      <c r="I86" s="29"/>
      <c r="J86" s="36"/>
      <c r="K86" s="36"/>
    </row>
    <row r="87" spans="1:11" ht="13.5">
      <c r="A87" s="29"/>
      <c r="B87" s="58"/>
      <c r="E87" s="100"/>
      <c r="G87" s="29"/>
      <c r="H87" s="29"/>
      <c r="I87" s="29"/>
      <c r="J87" s="36"/>
      <c r="K87" s="36"/>
    </row>
    <row r="88" spans="1:11" ht="13.5">
      <c r="A88" s="29"/>
      <c r="B88" s="58"/>
      <c r="E88" s="100"/>
      <c r="G88" s="29"/>
      <c r="H88" s="29"/>
      <c r="I88" s="29"/>
      <c r="J88" s="36"/>
      <c r="K88" s="36"/>
    </row>
    <row r="89" spans="1:11" ht="13.5">
      <c r="A89" s="29"/>
      <c r="B89" s="58"/>
      <c r="E89" s="100"/>
      <c r="G89" s="29"/>
      <c r="H89" s="29"/>
      <c r="I89" s="29"/>
      <c r="J89" s="36"/>
      <c r="K89" s="36"/>
    </row>
    <row r="90" spans="1:11" ht="13.5">
      <c r="A90" s="29"/>
      <c r="B90" s="58"/>
      <c r="E90" s="100"/>
      <c r="G90" s="29"/>
      <c r="H90" s="29"/>
      <c r="I90" s="29"/>
      <c r="J90" s="36"/>
      <c r="K90" s="36"/>
    </row>
    <row r="91" spans="1:11" ht="13.5">
      <c r="A91" s="29"/>
      <c r="B91" s="58"/>
      <c r="E91" s="100"/>
      <c r="G91" s="29"/>
      <c r="H91" s="29"/>
      <c r="I91" s="29"/>
      <c r="J91" s="36"/>
      <c r="K91" s="36"/>
    </row>
    <row r="92" spans="1:11" ht="13.5">
      <c r="A92" s="29"/>
      <c r="B92" s="58"/>
      <c r="E92" s="100"/>
      <c r="G92" s="29"/>
      <c r="H92" s="29"/>
      <c r="I92" s="29"/>
      <c r="J92" s="36"/>
      <c r="K92" s="36"/>
    </row>
    <row r="93" spans="1:11" ht="13.5">
      <c r="A93" s="29"/>
      <c r="B93" s="58"/>
      <c r="E93" s="100"/>
      <c r="G93" s="29"/>
      <c r="H93" s="29"/>
      <c r="I93" s="29"/>
      <c r="J93" s="36"/>
      <c r="K93" s="36"/>
    </row>
    <row r="94" spans="1:11" ht="13.5">
      <c r="A94" s="29"/>
      <c r="B94" s="58"/>
      <c r="E94" s="100"/>
      <c r="G94" s="29"/>
      <c r="H94" s="29"/>
      <c r="I94" s="29"/>
      <c r="J94" s="36"/>
      <c r="K94" s="36"/>
    </row>
    <row r="95" spans="1:11" ht="13.5">
      <c r="A95" s="29"/>
      <c r="B95" s="58"/>
      <c r="E95" s="100"/>
      <c r="G95" s="29"/>
      <c r="H95" s="29"/>
      <c r="I95" s="29"/>
      <c r="J95" s="36"/>
      <c r="K95" s="36"/>
    </row>
    <row r="96" spans="1:11" ht="13.5">
      <c r="A96" s="29"/>
      <c r="B96" s="58"/>
      <c r="E96" s="100"/>
      <c r="G96" s="29"/>
      <c r="H96" s="29"/>
      <c r="I96" s="29"/>
      <c r="J96" s="36"/>
      <c r="K96" s="36"/>
    </row>
    <row r="97" spans="1:11" ht="13.5">
      <c r="A97" s="29"/>
      <c r="B97" s="58"/>
      <c r="E97" s="100"/>
      <c r="G97" s="29"/>
      <c r="H97" s="29"/>
      <c r="I97" s="29"/>
      <c r="J97" s="36"/>
      <c r="K97" s="36"/>
    </row>
    <row r="98" spans="1:11" ht="13.5">
      <c r="A98" s="29"/>
      <c r="B98" s="58"/>
      <c r="E98" s="100"/>
      <c r="G98" s="29"/>
      <c r="H98" s="29"/>
      <c r="I98" s="29"/>
      <c r="J98" s="36"/>
      <c r="K98" s="36"/>
    </row>
    <row r="99" spans="1:11" ht="13.5">
      <c r="A99" s="29"/>
      <c r="B99" s="58"/>
      <c r="E99" s="100"/>
      <c r="G99" s="29"/>
      <c r="H99" s="29"/>
      <c r="I99" s="29"/>
      <c r="J99" s="36"/>
      <c r="K99" s="36"/>
    </row>
    <row r="100" spans="1:11" ht="13.5">
      <c r="A100" s="29"/>
      <c r="B100" s="58"/>
      <c r="E100" s="100"/>
      <c r="G100" s="29"/>
      <c r="H100" s="29"/>
      <c r="I100" s="29"/>
      <c r="J100" s="36"/>
      <c r="K100" s="36"/>
    </row>
    <row r="101" spans="1:11" ht="13.5">
      <c r="A101" s="29"/>
      <c r="B101" s="58"/>
      <c r="E101" s="100"/>
      <c r="G101" s="29"/>
      <c r="H101" s="29"/>
      <c r="I101" s="29"/>
      <c r="J101" s="36"/>
      <c r="K101" s="36"/>
    </row>
    <row r="102" spans="1:11" ht="13.5">
      <c r="A102" s="29"/>
      <c r="B102" s="58"/>
      <c r="E102" s="100"/>
      <c r="G102" s="29"/>
      <c r="H102" s="29"/>
      <c r="I102" s="29"/>
      <c r="J102" s="36"/>
      <c r="K102" s="36"/>
    </row>
    <row r="103" spans="1:11" ht="13.5">
      <c r="A103" s="29"/>
      <c r="B103" s="58"/>
      <c r="E103" s="100"/>
      <c r="G103" s="29"/>
      <c r="H103" s="29"/>
      <c r="I103" s="29"/>
      <c r="J103" s="36"/>
      <c r="K103" s="36"/>
    </row>
    <row r="104" spans="1:11" ht="13.5">
      <c r="A104" s="29"/>
      <c r="B104" s="58"/>
      <c r="E104" s="100"/>
      <c r="G104" s="29"/>
      <c r="H104" s="29"/>
      <c r="I104" s="29"/>
      <c r="J104" s="36"/>
      <c r="K104" s="36"/>
    </row>
    <row r="105" spans="1:11" ht="13.5">
      <c r="A105" s="29"/>
      <c r="B105" s="58"/>
      <c r="E105" s="100"/>
      <c r="G105" s="29"/>
      <c r="H105" s="29"/>
      <c r="I105" s="29"/>
      <c r="J105" s="36"/>
      <c r="K105" s="36"/>
    </row>
    <row r="106" spans="1:11" ht="13.5">
      <c r="A106" s="29"/>
      <c r="B106" s="58"/>
      <c r="E106" s="100"/>
      <c r="G106" s="29"/>
      <c r="H106" s="29"/>
      <c r="I106" s="29"/>
      <c r="J106" s="36"/>
      <c r="K106" s="36"/>
    </row>
    <row r="107" spans="1:11" ht="13.5">
      <c r="A107" s="29"/>
      <c r="B107" s="58"/>
      <c r="E107" s="100"/>
      <c r="G107" s="29"/>
      <c r="H107" s="29"/>
      <c r="I107" s="29"/>
      <c r="J107" s="36"/>
      <c r="K107" s="36"/>
    </row>
    <row r="108" spans="1:11" ht="13.5">
      <c r="A108" s="29"/>
      <c r="B108" s="58"/>
      <c r="E108" s="100"/>
      <c r="G108" s="29"/>
      <c r="H108" s="29"/>
      <c r="I108" s="29"/>
      <c r="J108" s="36"/>
      <c r="K108" s="36"/>
    </row>
    <row r="109" spans="1:11" ht="13.5">
      <c r="A109" s="29"/>
      <c r="B109" s="58"/>
      <c r="E109" s="100"/>
      <c r="G109" s="29"/>
      <c r="H109" s="29"/>
      <c r="I109" s="29"/>
      <c r="J109" s="36"/>
      <c r="K109" s="36"/>
    </row>
    <row r="110" spans="1:11" ht="13.5">
      <c r="A110" s="29"/>
      <c r="B110" s="58"/>
      <c r="E110" s="100"/>
      <c r="G110" s="29"/>
      <c r="H110" s="29"/>
      <c r="I110" s="29"/>
      <c r="J110" s="36"/>
      <c r="K110" s="36"/>
    </row>
    <row r="111" spans="1:11" ht="13.5">
      <c r="A111" s="29"/>
      <c r="B111" s="58"/>
      <c r="E111" s="100"/>
      <c r="G111" s="29"/>
      <c r="H111" s="29"/>
      <c r="I111" s="29"/>
      <c r="J111" s="36"/>
      <c r="K111" s="36"/>
    </row>
    <row r="112" spans="1:11" ht="13.5">
      <c r="A112" s="29"/>
      <c r="B112" s="58"/>
      <c r="E112" s="100"/>
      <c r="G112" s="29"/>
      <c r="H112" s="29"/>
      <c r="I112" s="29"/>
      <c r="J112" s="36"/>
      <c r="K112" s="36"/>
    </row>
    <row r="113" spans="1:11" ht="13.5">
      <c r="A113" s="29"/>
      <c r="B113" s="58"/>
      <c r="E113" s="100"/>
      <c r="G113" s="29"/>
      <c r="H113" s="29"/>
      <c r="I113" s="29"/>
      <c r="J113" s="36"/>
      <c r="K113" s="36"/>
    </row>
    <row r="114" spans="1:11" ht="13.5">
      <c r="A114" s="29"/>
      <c r="B114" s="58"/>
      <c r="E114" s="100"/>
      <c r="G114" s="29"/>
      <c r="H114" s="29"/>
      <c r="I114" s="29"/>
      <c r="J114" s="36"/>
      <c r="K114" s="36"/>
    </row>
    <row r="115" spans="1:11" ht="13.5">
      <c r="A115" s="29"/>
      <c r="B115" s="58"/>
      <c r="E115" s="100"/>
      <c r="G115" s="29"/>
      <c r="H115" s="29"/>
      <c r="I115" s="29"/>
      <c r="J115" s="36"/>
      <c r="K115" s="36"/>
    </row>
    <row r="116" spans="1:11" ht="13.5">
      <c r="A116" s="29"/>
      <c r="B116" s="58"/>
      <c r="E116" s="100"/>
      <c r="G116" s="29"/>
      <c r="H116" s="29"/>
      <c r="I116" s="29"/>
      <c r="J116" s="36"/>
      <c r="K116" s="36"/>
    </row>
    <row r="117" spans="1:11" ht="13.5">
      <c r="A117" s="29"/>
      <c r="B117" s="58"/>
      <c r="E117" s="100"/>
      <c r="G117" s="29"/>
      <c r="H117" s="29"/>
      <c r="I117" s="29"/>
      <c r="J117" s="36"/>
      <c r="K117" s="36"/>
    </row>
    <row r="118" spans="1:11" ht="13.5">
      <c r="A118" s="29"/>
      <c r="B118" s="58"/>
      <c r="E118" s="100"/>
      <c r="G118" s="29"/>
      <c r="H118" s="29"/>
      <c r="I118" s="29"/>
      <c r="J118" s="36"/>
      <c r="K118" s="36"/>
    </row>
    <row r="119" spans="1:11" ht="13.5">
      <c r="A119" s="29"/>
      <c r="B119" s="58"/>
      <c r="E119" s="100"/>
      <c r="G119" s="29"/>
      <c r="H119" s="29"/>
      <c r="I119" s="29"/>
      <c r="J119" s="36"/>
      <c r="K119" s="36"/>
    </row>
    <row r="120" spans="1:11" ht="13.5">
      <c r="A120" s="29"/>
      <c r="B120" s="58"/>
      <c r="E120" s="100"/>
      <c r="G120" s="29"/>
      <c r="H120" s="29"/>
      <c r="I120" s="29"/>
      <c r="J120" s="36"/>
      <c r="K120" s="36"/>
    </row>
    <row r="121" spans="1:11" ht="13.5">
      <c r="A121" s="29"/>
      <c r="B121" s="58"/>
      <c r="E121" s="100"/>
      <c r="G121" s="29"/>
      <c r="H121" s="29"/>
      <c r="I121" s="29"/>
      <c r="J121" s="36"/>
      <c r="K121" s="36"/>
    </row>
    <row r="122" spans="1:11" ht="13.5">
      <c r="A122" s="29"/>
      <c r="B122" s="58"/>
      <c r="E122" s="100"/>
      <c r="G122" s="29"/>
      <c r="H122" s="29"/>
      <c r="I122" s="29"/>
      <c r="J122" s="36"/>
      <c r="K122" s="36"/>
    </row>
    <row r="123" spans="1:11" ht="13.5">
      <c r="A123" s="29"/>
      <c r="B123" s="58"/>
      <c r="E123" s="100"/>
      <c r="G123" s="29"/>
      <c r="H123" s="29"/>
      <c r="I123" s="29"/>
      <c r="J123" s="36"/>
      <c r="K123" s="36"/>
    </row>
    <row r="124" spans="1:11" ht="13.5">
      <c r="A124" s="29"/>
      <c r="B124" s="58"/>
      <c r="E124" s="100"/>
      <c r="G124" s="29"/>
      <c r="H124" s="29"/>
      <c r="I124" s="29"/>
      <c r="J124" s="36"/>
      <c r="K124" s="36"/>
    </row>
    <row r="125" spans="1:11" ht="13.5">
      <c r="A125" s="29"/>
      <c r="B125" s="58"/>
      <c r="E125" s="100"/>
      <c r="G125" s="29"/>
      <c r="H125" s="29"/>
      <c r="I125" s="29"/>
      <c r="J125" s="36"/>
      <c r="K125" s="36"/>
    </row>
    <row r="126" spans="1:11" ht="13.5">
      <c r="A126" s="29"/>
      <c r="B126" s="58"/>
      <c r="E126" s="100"/>
      <c r="G126" s="29"/>
      <c r="H126" s="29"/>
      <c r="I126" s="29"/>
      <c r="J126" s="36"/>
      <c r="K126" s="36"/>
    </row>
    <row r="127" spans="1:11" ht="13.5">
      <c r="A127" s="29"/>
      <c r="B127" s="58"/>
      <c r="E127" s="100"/>
      <c r="G127" s="29"/>
      <c r="H127" s="29"/>
      <c r="I127" s="29"/>
      <c r="J127" s="36"/>
      <c r="K127" s="36"/>
    </row>
    <row r="128" spans="1:11" ht="13.5">
      <c r="A128" s="29"/>
      <c r="B128" s="58"/>
      <c r="E128" s="100"/>
      <c r="G128" s="29"/>
      <c r="H128" s="29"/>
      <c r="I128" s="29"/>
      <c r="J128" s="36"/>
      <c r="K128" s="36"/>
    </row>
    <row r="129" spans="1:11" ht="13.5">
      <c r="A129" s="29"/>
      <c r="B129" s="58"/>
      <c r="E129" s="100"/>
      <c r="G129" s="29"/>
      <c r="H129" s="29"/>
      <c r="I129" s="29"/>
      <c r="J129" s="36"/>
      <c r="K129" s="36"/>
    </row>
    <row r="130" spans="1:11" ht="13.5">
      <c r="A130" s="29"/>
      <c r="B130" s="58"/>
      <c r="E130" s="100"/>
      <c r="G130" s="29"/>
      <c r="H130" s="29"/>
      <c r="I130" s="29"/>
      <c r="J130" s="36"/>
      <c r="K130" s="36"/>
    </row>
    <row r="131" spans="1:11" ht="13.5">
      <c r="A131" s="29"/>
      <c r="B131" s="58"/>
      <c r="E131" s="100"/>
      <c r="G131" s="29"/>
      <c r="H131" s="29"/>
      <c r="I131" s="29"/>
      <c r="J131" s="36"/>
      <c r="K131" s="36"/>
    </row>
    <row r="132" spans="1:11" ht="13.5">
      <c r="A132" s="29"/>
      <c r="B132" s="58"/>
      <c r="E132" s="100"/>
      <c r="G132" s="29"/>
      <c r="H132" s="29"/>
      <c r="I132" s="29"/>
      <c r="J132" s="36"/>
      <c r="K132" s="36"/>
    </row>
    <row r="133" spans="1:11" ht="13.5">
      <c r="A133" s="29"/>
      <c r="B133" s="58"/>
      <c r="E133" s="100"/>
      <c r="G133" s="29"/>
      <c r="H133" s="29"/>
      <c r="I133" s="29"/>
      <c r="J133" s="36"/>
      <c r="K133" s="36"/>
    </row>
    <row r="134" spans="1:11" ht="13.5">
      <c r="A134" s="29"/>
      <c r="B134" s="58"/>
      <c r="E134" s="100"/>
      <c r="G134" s="29"/>
      <c r="H134" s="29"/>
      <c r="I134" s="29"/>
      <c r="J134" s="36"/>
      <c r="K134" s="36"/>
    </row>
    <row r="135" spans="1:11" ht="13.5">
      <c r="A135" s="29"/>
      <c r="B135" s="58"/>
      <c r="E135" s="100"/>
      <c r="G135" s="29"/>
      <c r="H135" s="29"/>
      <c r="I135" s="29"/>
      <c r="J135" s="36"/>
      <c r="K135" s="36"/>
    </row>
    <row r="136" spans="1:11" ht="13.5">
      <c r="A136" s="29"/>
      <c r="B136" s="58"/>
      <c r="E136" s="100"/>
      <c r="G136" s="29"/>
      <c r="H136" s="29"/>
      <c r="I136" s="29"/>
      <c r="J136" s="36"/>
      <c r="K136" s="36"/>
    </row>
    <row r="137" spans="1:11" ht="13.5">
      <c r="A137" s="29"/>
      <c r="B137" s="58"/>
      <c r="E137" s="100"/>
      <c r="G137" s="29"/>
      <c r="H137" s="29"/>
      <c r="I137" s="29"/>
      <c r="J137" s="36"/>
      <c r="K137" s="36"/>
    </row>
    <row r="138" spans="1:11" ht="13.5">
      <c r="A138" s="29"/>
      <c r="B138" s="58"/>
      <c r="E138" s="100"/>
      <c r="G138" s="29"/>
      <c r="H138" s="29"/>
      <c r="I138" s="29"/>
      <c r="J138" s="36"/>
      <c r="K138" s="36"/>
    </row>
    <row r="139" spans="1:11" ht="13.5">
      <c r="A139" s="29"/>
      <c r="B139" s="58"/>
      <c r="E139" s="100"/>
      <c r="G139" s="29"/>
      <c r="H139" s="29"/>
      <c r="I139" s="29"/>
      <c r="J139" s="36"/>
      <c r="K139" s="36"/>
    </row>
    <row r="140" spans="1:11" ht="13.5">
      <c r="A140" s="29"/>
      <c r="B140" s="58"/>
      <c r="E140" s="100"/>
      <c r="G140" s="29"/>
      <c r="H140" s="29"/>
      <c r="I140" s="29"/>
      <c r="J140" s="36"/>
      <c r="K140" s="36"/>
    </row>
    <row r="141" spans="1:11" ht="13.5">
      <c r="A141" s="29"/>
      <c r="B141" s="58"/>
      <c r="E141" s="100"/>
      <c r="G141" s="29"/>
      <c r="H141" s="29"/>
      <c r="I141" s="29"/>
      <c r="J141" s="36"/>
      <c r="K141" s="36"/>
    </row>
    <row r="142" spans="1:11" ht="13.5">
      <c r="A142" s="29"/>
      <c r="B142" s="58"/>
      <c r="E142" s="100"/>
      <c r="G142" s="29"/>
      <c r="H142" s="29"/>
      <c r="I142" s="29"/>
      <c r="J142" s="36"/>
      <c r="K142" s="36"/>
    </row>
    <row r="143" spans="1:11" ht="13.5">
      <c r="A143" s="29"/>
      <c r="B143" s="58"/>
      <c r="E143" s="100"/>
      <c r="G143" s="29"/>
      <c r="H143" s="29"/>
      <c r="I143" s="29"/>
      <c r="J143" s="36"/>
      <c r="K143" s="36"/>
    </row>
    <row r="144" spans="1:11" ht="13.5">
      <c r="A144" s="29"/>
      <c r="B144" s="58"/>
      <c r="E144" s="100"/>
      <c r="G144" s="29"/>
      <c r="H144" s="29"/>
      <c r="I144" s="29"/>
      <c r="J144" s="36"/>
      <c r="K144" s="36"/>
    </row>
    <row r="145" spans="1:11" ht="13.5">
      <c r="A145" s="29"/>
      <c r="B145" s="58"/>
      <c r="E145" s="100"/>
      <c r="G145" s="29"/>
      <c r="H145" s="29"/>
      <c r="I145" s="29"/>
      <c r="J145" s="36"/>
      <c r="K145" s="36"/>
    </row>
    <row r="146" spans="1:11" ht="13.5">
      <c r="A146" s="29"/>
      <c r="B146" s="58"/>
      <c r="E146" s="100"/>
      <c r="G146" s="29"/>
      <c r="H146" s="29"/>
      <c r="I146" s="29"/>
      <c r="J146" s="36"/>
      <c r="K146" s="36"/>
    </row>
    <row r="147" spans="1:11" ht="13.5">
      <c r="A147" s="29"/>
      <c r="B147" s="58"/>
      <c r="E147" s="100"/>
      <c r="G147" s="29"/>
      <c r="H147" s="29"/>
      <c r="I147" s="29"/>
      <c r="J147" s="36"/>
      <c r="K147" s="36"/>
    </row>
    <row r="148" spans="1:11" ht="13.5">
      <c r="A148" s="29"/>
      <c r="B148" s="58"/>
      <c r="E148" s="100"/>
      <c r="G148" s="29"/>
      <c r="H148" s="29"/>
      <c r="I148" s="29"/>
      <c r="J148" s="36"/>
      <c r="K148" s="36"/>
    </row>
    <row r="149" spans="1:11" ht="13.5">
      <c r="A149" s="29"/>
      <c r="B149" s="58"/>
      <c r="E149" s="100"/>
      <c r="G149" s="29"/>
      <c r="H149" s="29"/>
      <c r="I149" s="29"/>
      <c r="J149" s="36"/>
      <c r="K149" s="36"/>
    </row>
    <row r="150" spans="1:11" ht="13.5">
      <c r="A150" s="29"/>
      <c r="B150" s="58"/>
      <c r="E150" s="100"/>
      <c r="G150" s="29"/>
      <c r="H150" s="29"/>
      <c r="I150" s="29"/>
      <c r="J150" s="36"/>
      <c r="K150" s="36"/>
    </row>
    <row r="151" spans="1:11" ht="13.5">
      <c r="A151" s="29"/>
      <c r="B151" s="58"/>
      <c r="E151" s="100"/>
      <c r="G151" s="29"/>
      <c r="H151" s="29"/>
      <c r="I151" s="29"/>
      <c r="J151" s="36"/>
      <c r="K151" s="36"/>
    </row>
    <row r="152" spans="1:11" ht="13.5">
      <c r="A152" s="29"/>
      <c r="B152" s="58"/>
      <c r="E152" s="100"/>
      <c r="G152" s="29"/>
      <c r="H152" s="29"/>
      <c r="I152" s="29"/>
      <c r="J152" s="36"/>
      <c r="K152" s="36"/>
    </row>
    <row r="153" spans="1:11" ht="13.5">
      <c r="A153" s="29"/>
      <c r="B153" s="58"/>
      <c r="E153" s="100"/>
      <c r="G153" s="29"/>
      <c r="H153" s="29"/>
      <c r="I153" s="29"/>
      <c r="J153" s="36"/>
      <c r="K153" s="36"/>
    </row>
    <row r="154" spans="1:11" ht="13.5">
      <c r="A154" s="29"/>
      <c r="B154" s="58"/>
      <c r="E154" s="100"/>
      <c r="G154" s="29"/>
      <c r="H154" s="29"/>
      <c r="I154" s="29"/>
      <c r="J154" s="36"/>
      <c r="K154" s="36"/>
    </row>
    <row r="155" spans="1:11" ht="13.5">
      <c r="A155" s="29"/>
      <c r="B155" s="58"/>
      <c r="E155" s="100"/>
      <c r="G155" s="29"/>
      <c r="H155" s="29"/>
      <c r="I155" s="29"/>
      <c r="J155" s="36"/>
      <c r="K155" s="36"/>
    </row>
    <row r="156" spans="1:11" ht="13.5">
      <c r="A156" s="29"/>
      <c r="B156" s="58"/>
      <c r="E156" s="100"/>
      <c r="G156" s="29"/>
      <c r="H156" s="29"/>
      <c r="I156" s="29"/>
      <c r="J156" s="36"/>
      <c r="K156" s="36"/>
    </row>
    <row r="157" spans="1:11" ht="13.5">
      <c r="A157" s="29"/>
      <c r="B157" s="58"/>
      <c r="E157" s="100"/>
      <c r="G157" s="29"/>
      <c r="H157" s="29"/>
      <c r="I157" s="29"/>
      <c r="J157" s="36"/>
      <c r="K157" s="36"/>
    </row>
    <row r="158" spans="1:11" ht="13.5">
      <c r="A158" s="29"/>
      <c r="B158" s="58"/>
      <c r="E158" s="100"/>
      <c r="G158" s="29"/>
      <c r="H158" s="29"/>
      <c r="I158" s="29"/>
      <c r="J158" s="36"/>
      <c r="K158" s="36"/>
    </row>
    <row r="159" spans="1:11" ht="13.5">
      <c r="A159" s="29"/>
      <c r="B159" s="58"/>
      <c r="E159" s="100"/>
      <c r="G159" s="29"/>
      <c r="H159" s="29"/>
      <c r="I159" s="29"/>
      <c r="J159" s="36"/>
      <c r="K159" s="36"/>
    </row>
    <row r="160" spans="1:11" ht="13.5">
      <c r="A160" s="29"/>
      <c r="B160" s="58"/>
      <c r="E160" s="100"/>
      <c r="G160" s="29"/>
      <c r="H160" s="29"/>
      <c r="I160" s="29"/>
      <c r="J160" s="36"/>
      <c r="K160" s="36"/>
    </row>
    <row r="161" spans="1:11" ht="13.5">
      <c r="A161" s="29"/>
      <c r="B161" s="58"/>
      <c r="E161" s="100"/>
      <c r="G161" s="29"/>
      <c r="H161" s="29"/>
      <c r="I161" s="29"/>
      <c r="J161" s="36"/>
      <c r="K161" s="36"/>
    </row>
    <row r="162" spans="1:11" ht="13.5">
      <c r="A162" s="29"/>
      <c r="B162" s="58"/>
      <c r="E162" s="100"/>
      <c r="G162" s="29"/>
      <c r="H162" s="29"/>
      <c r="I162" s="29"/>
      <c r="J162" s="36"/>
      <c r="K162" s="36"/>
    </row>
    <row r="163" spans="1:11" ht="13.5">
      <c r="A163" s="29"/>
      <c r="B163" s="58"/>
      <c r="E163" s="100"/>
      <c r="G163" s="29"/>
      <c r="H163" s="29"/>
      <c r="I163" s="29"/>
      <c r="J163" s="36"/>
      <c r="K163" s="36"/>
    </row>
    <row r="164" spans="1:11" ht="13.5">
      <c r="A164" s="29"/>
      <c r="B164" s="58"/>
      <c r="E164" s="100"/>
      <c r="G164" s="29"/>
      <c r="H164" s="29"/>
      <c r="I164" s="29"/>
      <c r="J164" s="36"/>
      <c r="K164" s="36"/>
    </row>
    <row r="165" spans="1:11" ht="13.5">
      <c r="A165" s="29"/>
      <c r="B165" s="58"/>
      <c r="E165" s="100"/>
      <c r="G165" s="29"/>
      <c r="H165" s="29"/>
      <c r="I165" s="29"/>
      <c r="J165" s="36"/>
      <c r="K165" s="36"/>
    </row>
    <row r="166" spans="1:11" ht="13.5">
      <c r="A166" s="29"/>
      <c r="B166" s="58"/>
      <c r="E166" s="100"/>
      <c r="G166" s="29"/>
      <c r="H166" s="29"/>
      <c r="I166" s="29"/>
      <c r="J166" s="36"/>
      <c r="K166" s="36"/>
    </row>
    <row r="167" spans="1:11" ht="13.5">
      <c r="A167" s="29"/>
      <c r="B167" s="58"/>
      <c r="E167" s="100"/>
      <c r="G167" s="29"/>
      <c r="H167" s="29"/>
      <c r="I167" s="29"/>
      <c r="J167" s="36"/>
      <c r="K167" s="36"/>
    </row>
    <row r="168" spans="1:11" ht="13.5">
      <c r="A168" s="29"/>
      <c r="B168" s="58"/>
      <c r="E168" s="100"/>
      <c r="G168" s="29"/>
      <c r="H168" s="29"/>
      <c r="I168" s="29"/>
      <c r="J168" s="36"/>
      <c r="K168" s="36"/>
    </row>
    <row r="169" spans="1:11" ht="13.5">
      <c r="A169" s="29"/>
      <c r="B169" s="58"/>
      <c r="E169" s="100"/>
      <c r="G169" s="29"/>
      <c r="H169" s="29"/>
      <c r="I169" s="29"/>
      <c r="J169" s="36"/>
      <c r="K169" s="36"/>
    </row>
    <row r="170" spans="1:11" ht="13.5">
      <c r="A170" s="29"/>
      <c r="B170" s="58"/>
      <c r="E170" s="100"/>
      <c r="G170" s="29"/>
      <c r="H170" s="29"/>
      <c r="I170" s="29"/>
      <c r="J170" s="36"/>
      <c r="K170" s="36"/>
    </row>
    <row r="171" spans="1:11" ht="13.5">
      <c r="A171" s="29"/>
      <c r="B171" s="58"/>
      <c r="E171" s="100"/>
      <c r="G171" s="29"/>
      <c r="H171" s="29"/>
      <c r="I171" s="29"/>
      <c r="J171" s="36"/>
      <c r="K171" s="36"/>
    </row>
    <row r="172" spans="1:11" ht="13.5">
      <c r="A172" s="29"/>
      <c r="B172" s="58"/>
      <c r="E172" s="100"/>
      <c r="G172" s="29"/>
      <c r="H172" s="29"/>
      <c r="I172" s="29"/>
      <c r="J172" s="36"/>
      <c r="K172" s="36"/>
    </row>
    <row r="173" spans="1:11" ht="13.5">
      <c r="A173" s="29"/>
      <c r="B173" s="58"/>
      <c r="E173" s="100"/>
      <c r="G173" s="29"/>
      <c r="H173" s="29"/>
      <c r="I173" s="29"/>
      <c r="J173" s="36"/>
      <c r="K173" s="36"/>
    </row>
    <row r="174" spans="1:11" ht="13.5">
      <c r="A174" s="29"/>
      <c r="B174" s="58"/>
      <c r="E174" s="100"/>
      <c r="G174" s="29"/>
      <c r="H174" s="29"/>
      <c r="I174" s="29"/>
      <c r="J174" s="36"/>
      <c r="K174" s="36"/>
    </row>
    <row r="175" spans="1:11" ht="13.5">
      <c r="A175" s="29"/>
      <c r="B175" s="58"/>
      <c r="E175" s="100"/>
      <c r="G175" s="29"/>
      <c r="H175" s="29"/>
      <c r="I175" s="29"/>
      <c r="J175" s="36"/>
      <c r="K175" s="36"/>
    </row>
    <row r="176" spans="1:11" ht="13.5">
      <c r="A176" s="29"/>
      <c r="B176" s="58"/>
      <c r="E176" s="100"/>
      <c r="G176" s="29"/>
      <c r="H176" s="29"/>
      <c r="I176" s="29"/>
      <c r="J176" s="36"/>
      <c r="K176" s="36"/>
    </row>
    <row r="177" spans="1:11" ht="13.5">
      <c r="A177" s="29"/>
      <c r="B177" s="58"/>
      <c r="E177" s="100"/>
      <c r="G177" s="29"/>
      <c r="H177" s="29"/>
      <c r="I177" s="29"/>
      <c r="J177" s="36"/>
      <c r="K177" s="36"/>
    </row>
    <row r="178" spans="1:11" ht="13.5">
      <c r="A178" s="29"/>
      <c r="B178" s="58"/>
      <c r="E178" s="100"/>
      <c r="G178" s="29"/>
      <c r="H178" s="29"/>
      <c r="I178" s="29"/>
      <c r="J178" s="36"/>
      <c r="K178" s="36"/>
    </row>
    <row r="179" spans="1:11" ht="13.5">
      <c r="A179" s="29"/>
      <c r="B179" s="58"/>
      <c r="E179" s="100"/>
      <c r="G179" s="29"/>
      <c r="H179" s="29"/>
      <c r="I179" s="29"/>
      <c r="J179" s="36"/>
      <c r="K179" s="36"/>
    </row>
    <row r="180" spans="1:11" ht="13.5">
      <c r="A180" s="29"/>
      <c r="B180" s="58"/>
      <c r="E180" s="100"/>
      <c r="G180" s="29"/>
      <c r="H180" s="29"/>
      <c r="I180" s="29"/>
      <c r="J180" s="36"/>
      <c r="K180" s="36"/>
    </row>
    <row r="181" spans="1:11" ht="13.5">
      <c r="A181" s="29"/>
      <c r="B181" s="58"/>
      <c r="E181" s="100"/>
      <c r="G181" s="29"/>
      <c r="H181" s="29"/>
      <c r="I181" s="29"/>
      <c r="J181" s="36"/>
      <c r="K181" s="36"/>
    </row>
    <row r="182" spans="1:11" ht="13.5">
      <c r="A182" s="29"/>
      <c r="B182" s="58"/>
      <c r="E182" s="100"/>
      <c r="G182" s="29"/>
      <c r="H182" s="29"/>
      <c r="I182" s="29"/>
      <c r="J182" s="36"/>
      <c r="K182" s="36"/>
    </row>
    <row r="183" spans="1:11" ht="13.5">
      <c r="A183" s="29"/>
      <c r="B183" s="58"/>
      <c r="E183" s="100"/>
      <c r="G183" s="29"/>
      <c r="H183" s="29"/>
      <c r="I183" s="29"/>
      <c r="J183" s="36"/>
      <c r="K183" s="36"/>
    </row>
    <row r="184" spans="1:11" ht="13.5">
      <c r="A184" s="29"/>
      <c r="B184" s="58"/>
      <c r="E184" s="100"/>
      <c r="G184" s="29"/>
      <c r="H184" s="29"/>
      <c r="I184" s="29"/>
      <c r="J184" s="36"/>
      <c r="K184" s="36"/>
    </row>
    <row r="185" spans="1:11" ht="13.5">
      <c r="A185" s="29"/>
      <c r="B185" s="58"/>
      <c r="E185" s="100"/>
      <c r="G185" s="29"/>
      <c r="H185" s="29"/>
      <c r="I185" s="29"/>
      <c r="J185" s="36"/>
      <c r="K185" s="36"/>
    </row>
    <row r="186" spans="1:11" ht="13.5">
      <c r="A186" s="29"/>
      <c r="B186" s="58"/>
      <c r="E186" s="100"/>
      <c r="G186" s="29"/>
      <c r="H186" s="29"/>
      <c r="I186" s="29"/>
      <c r="J186" s="36"/>
      <c r="K186" s="36"/>
    </row>
    <row r="187" spans="1:11" ht="13.5">
      <c r="A187" s="29"/>
      <c r="B187" s="58"/>
      <c r="E187" s="100"/>
      <c r="G187" s="29"/>
      <c r="H187" s="29"/>
      <c r="I187" s="29"/>
      <c r="J187" s="36"/>
      <c r="K187" s="36"/>
    </row>
    <row r="188" spans="1:11" ht="13.5">
      <c r="A188" s="29"/>
      <c r="B188" s="58"/>
      <c r="E188" s="100"/>
      <c r="G188" s="29"/>
      <c r="H188" s="29"/>
      <c r="I188" s="29"/>
      <c r="J188" s="36"/>
      <c r="K188" s="36"/>
    </row>
    <row r="189" spans="1:11" ht="13.5">
      <c r="A189" s="29"/>
      <c r="B189" s="58"/>
      <c r="E189" s="100"/>
      <c r="G189" s="29"/>
      <c r="H189" s="29"/>
      <c r="I189" s="29"/>
      <c r="J189" s="36"/>
      <c r="K189" s="36"/>
    </row>
    <row r="190" spans="1:11" ht="13.5">
      <c r="A190" s="29"/>
      <c r="B190" s="58"/>
      <c r="E190" s="100"/>
      <c r="G190" s="29"/>
      <c r="H190" s="29"/>
      <c r="I190" s="29"/>
      <c r="J190" s="36"/>
      <c r="K190" s="36"/>
    </row>
    <row r="191" spans="1:11" ht="13.5">
      <c r="A191" s="29"/>
      <c r="B191" s="58"/>
      <c r="E191" s="100"/>
      <c r="G191" s="29"/>
      <c r="H191" s="29"/>
      <c r="I191" s="29"/>
      <c r="J191" s="36"/>
      <c r="K191" s="36"/>
    </row>
    <row r="192" spans="1:11" ht="13.5">
      <c r="A192" s="29"/>
      <c r="B192" s="58"/>
      <c r="E192" s="100"/>
      <c r="G192" s="29"/>
      <c r="H192" s="29"/>
      <c r="I192" s="29"/>
      <c r="J192" s="36"/>
      <c r="K192" s="36"/>
    </row>
    <row r="193" spans="1:11" ht="13.5">
      <c r="A193" s="29"/>
      <c r="B193" s="58"/>
      <c r="E193" s="100"/>
      <c r="G193" s="29"/>
      <c r="H193" s="29"/>
      <c r="I193" s="29"/>
      <c r="J193" s="36"/>
      <c r="K193" s="36"/>
    </row>
    <row r="194" spans="1:11" ht="13.5">
      <c r="A194" s="29"/>
      <c r="B194" s="58"/>
      <c r="E194" s="100"/>
      <c r="G194" s="29"/>
      <c r="H194" s="29"/>
      <c r="I194" s="29"/>
      <c r="J194" s="36"/>
      <c r="K194" s="36"/>
    </row>
    <row r="195" spans="1:11" ht="13.5">
      <c r="A195" s="29"/>
      <c r="B195" s="58"/>
      <c r="E195" s="100"/>
      <c r="G195" s="29"/>
      <c r="H195" s="29"/>
      <c r="I195" s="29"/>
      <c r="J195" s="36"/>
      <c r="K195" s="36"/>
    </row>
    <row r="196" spans="1:11" ht="13.5">
      <c r="A196" s="29"/>
      <c r="B196" s="58"/>
      <c r="E196" s="100"/>
      <c r="G196" s="29"/>
      <c r="H196" s="29"/>
      <c r="I196" s="29"/>
      <c r="J196" s="36"/>
      <c r="K196" s="36"/>
    </row>
    <row r="197" spans="1:11" ht="13.5">
      <c r="A197" s="29"/>
      <c r="B197" s="58"/>
      <c r="E197" s="100"/>
      <c r="G197" s="29"/>
      <c r="H197" s="29"/>
      <c r="I197" s="29"/>
      <c r="J197" s="36"/>
      <c r="K197" s="36"/>
    </row>
    <row r="198" spans="1:11" ht="13.5">
      <c r="A198" s="29"/>
      <c r="B198" s="58"/>
      <c r="E198" s="100"/>
      <c r="G198" s="29"/>
      <c r="H198" s="29"/>
      <c r="I198" s="29"/>
      <c r="J198" s="36"/>
      <c r="K198" s="36"/>
    </row>
    <row r="199" spans="1:11" ht="13.5">
      <c r="A199" s="29"/>
      <c r="B199" s="58"/>
      <c r="E199" s="100"/>
      <c r="G199" s="29"/>
      <c r="H199" s="29"/>
      <c r="I199" s="29"/>
      <c r="J199" s="36"/>
      <c r="K199" s="36"/>
    </row>
    <row r="200" spans="1:11" ht="13.5">
      <c r="A200" s="29"/>
      <c r="B200" s="58"/>
      <c r="E200" s="100"/>
      <c r="G200" s="29"/>
      <c r="H200" s="29"/>
      <c r="I200" s="29"/>
      <c r="J200" s="36"/>
      <c r="K200" s="36"/>
    </row>
    <row r="201" spans="1:11" ht="13.5">
      <c r="A201" s="29"/>
      <c r="B201" s="58"/>
      <c r="E201" s="100"/>
      <c r="G201" s="29"/>
      <c r="H201" s="29"/>
      <c r="I201" s="29"/>
      <c r="J201" s="36"/>
      <c r="K201" s="36"/>
    </row>
    <row r="202" spans="1:11" ht="13.5">
      <c r="A202" s="29"/>
      <c r="B202" s="58"/>
      <c r="E202" s="100"/>
      <c r="G202" s="29"/>
      <c r="H202" s="29"/>
      <c r="I202" s="29"/>
      <c r="J202" s="36"/>
      <c r="K202" s="36"/>
    </row>
    <row r="203" spans="1:11" ht="13.5">
      <c r="A203" s="29"/>
      <c r="B203" s="58"/>
      <c r="E203" s="100"/>
      <c r="G203" s="29"/>
      <c r="H203" s="29"/>
      <c r="I203" s="29"/>
      <c r="J203" s="36"/>
      <c r="K203" s="36"/>
    </row>
    <row r="204" spans="1:11" ht="13.5">
      <c r="A204" s="29"/>
      <c r="B204" s="58"/>
      <c r="E204" s="100"/>
      <c r="G204" s="29"/>
      <c r="H204" s="29"/>
      <c r="I204" s="29"/>
      <c r="J204" s="36"/>
      <c r="K204" s="36"/>
    </row>
    <row r="205" spans="1:11" ht="13.5">
      <c r="A205" s="29"/>
      <c r="B205" s="58"/>
      <c r="E205" s="100"/>
      <c r="G205" s="29"/>
      <c r="H205" s="29"/>
      <c r="I205" s="29"/>
      <c r="J205" s="36"/>
      <c r="K205" s="36"/>
    </row>
    <row r="206" spans="1:11" ht="13.5">
      <c r="A206" s="29"/>
      <c r="B206" s="58"/>
      <c r="E206" s="100"/>
      <c r="G206" s="29"/>
      <c r="H206" s="29"/>
      <c r="I206" s="29"/>
      <c r="J206" s="36"/>
      <c r="K206" s="36"/>
    </row>
    <row r="207" spans="1:11" ht="13.5">
      <c r="A207" s="29"/>
      <c r="B207" s="58"/>
      <c r="E207" s="100"/>
      <c r="G207" s="29"/>
      <c r="H207" s="29"/>
      <c r="I207" s="29"/>
      <c r="J207" s="36"/>
      <c r="K207" s="36"/>
    </row>
    <row r="208" spans="1:11" ht="13.5">
      <c r="A208" s="29"/>
      <c r="B208" s="58"/>
      <c r="E208" s="100"/>
      <c r="G208" s="29"/>
      <c r="H208" s="29"/>
      <c r="I208" s="29"/>
      <c r="J208" s="36"/>
      <c r="K208" s="36"/>
    </row>
    <row r="209" spans="1:11" ht="13.5">
      <c r="A209" s="29"/>
      <c r="B209" s="58"/>
      <c r="E209" s="100"/>
      <c r="G209" s="29"/>
      <c r="H209" s="29"/>
      <c r="I209" s="29"/>
      <c r="J209" s="36"/>
      <c r="K209" s="36"/>
    </row>
    <row r="210" spans="1:11" ht="13.5">
      <c r="A210" s="29"/>
      <c r="B210" s="58"/>
      <c r="E210" s="100"/>
      <c r="G210" s="29"/>
      <c r="H210" s="29"/>
      <c r="I210" s="29"/>
      <c r="J210" s="36"/>
      <c r="K210" s="36"/>
    </row>
    <row r="211" spans="1:11" ht="13.5">
      <c r="A211" s="29"/>
      <c r="B211" s="58"/>
      <c r="E211" s="100"/>
      <c r="G211" s="29"/>
      <c r="H211" s="29"/>
      <c r="I211" s="29"/>
      <c r="J211" s="36"/>
      <c r="K211" s="36"/>
    </row>
    <row r="212" spans="1:11" ht="13.5">
      <c r="A212" s="29"/>
      <c r="B212" s="58"/>
      <c r="E212" s="100"/>
      <c r="G212" s="29"/>
      <c r="H212" s="29"/>
      <c r="I212" s="29"/>
      <c r="J212" s="36"/>
      <c r="K212" s="36"/>
    </row>
    <row r="213" spans="1:11" ht="13.5">
      <c r="A213" s="29"/>
      <c r="B213" s="58"/>
      <c r="E213" s="100"/>
      <c r="G213" s="29"/>
      <c r="H213" s="29"/>
      <c r="I213" s="29"/>
      <c r="J213" s="36"/>
      <c r="K213" s="36"/>
    </row>
    <row r="214" spans="1:11" ht="13.5">
      <c r="A214" s="29"/>
      <c r="B214" s="58"/>
      <c r="E214" s="100"/>
      <c r="G214" s="29"/>
      <c r="H214" s="29"/>
      <c r="I214" s="29"/>
      <c r="J214" s="36"/>
      <c r="K214" s="36"/>
    </row>
    <row r="215" spans="1:11" ht="13.5">
      <c r="A215" s="29"/>
      <c r="B215" s="58"/>
      <c r="E215" s="100"/>
      <c r="G215" s="29"/>
      <c r="H215" s="29"/>
      <c r="I215" s="29"/>
      <c r="J215" s="36"/>
      <c r="K215" s="36"/>
    </row>
    <row r="216" spans="1:11" ht="13.5">
      <c r="A216" s="29"/>
      <c r="B216" s="58"/>
      <c r="E216" s="100"/>
      <c r="G216" s="29"/>
      <c r="H216" s="29"/>
      <c r="I216" s="29"/>
      <c r="J216" s="36"/>
      <c r="K216" s="36"/>
    </row>
    <row r="217" spans="1:11" ht="13.5">
      <c r="A217" s="29"/>
      <c r="B217" s="58"/>
      <c r="E217" s="100"/>
      <c r="G217" s="29"/>
      <c r="H217" s="29"/>
      <c r="I217" s="29"/>
      <c r="J217" s="36"/>
      <c r="K217" s="36"/>
    </row>
    <row r="218" spans="1:11" ht="13.5">
      <c r="A218" s="29"/>
      <c r="B218" s="58"/>
      <c r="E218" s="100"/>
      <c r="G218" s="29"/>
      <c r="H218" s="29"/>
      <c r="I218" s="29"/>
      <c r="J218" s="36"/>
      <c r="K218" s="36"/>
    </row>
    <row r="219" spans="1:11" ht="13.5">
      <c r="A219" s="29"/>
      <c r="B219" s="58"/>
      <c r="E219" s="100"/>
      <c r="G219" s="29"/>
      <c r="H219" s="29"/>
      <c r="I219" s="29"/>
      <c r="J219" s="36"/>
      <c r="K219" s="36"/>
    </row>
    <row r="220" spans="1:11" ht="13.5">
      <c r="A220" s="29"/>
      <c r="B220" s="58"/>
      <c r="E220" s="100"/>
      <c r="G220" s="29"/>
      <c r="H220" s="29"/>
      <c r="I220" s="29"/>
      <c r="J220" s="36"/>
      <c r="K220" s="36"/>
    </row>
    <row r="221" spans="1:11" ht="13.5">
      <c r="A221" s="29"/>
      <c r="B221" s="58"/>
      <c r="E221" s="100"/>
      <c r="G221" s="29"/>
      <c r="H221" s="29"/>
      <c r="I221" s="29"/>
      <c r="J221" s="36"/>
      <c r="K221" s="36"/>
    </row>
    <row r="222" spans="1:11" ht="13.5">
      <c r="A222" s="29"/>
      <c r="B222" s="58"/>
      <c r="E222" s="100"/>
      <c r="G222" s="29"/>
      <c r="H222" s="29"/>
      <c r="I222" s="29"/>
      <c r="J222" s="36"/>
      <c r="K222" s="36"/>
    </row>
    <row r="223" spans="1:11" ht="13.5">
      <c r="A223" s="29"/>
      <c r="B223" s="58"/>
      <c r="E223" s="100"/>
      <c r="G223" s="29"/>
      <c r="H223" s="29"/>
      <c r="I223" s="29"/>
      <c r="J223" s="36"/>
      <c r="K223" s="36"/>
    </row>
    <row r="224" spans="1:11" ht="13.5">
      <c r="A224" s="29"/>
      <c r="B224" s="58"/>
      <c r="E224" s="100"/>
      <c r="G224" s="29"/>
      <c r="H224" s="29"/>
      <c r="I224" s="29"/>
      <c r="J224" s="36"/>
      <c r="K224" s="36"/>
    </row>
    <row r="225" spans="1:11" ht="13.5">
      <c r="A225" s="29"/>
      <c r="B225" s="58"/>
      <c r="E225" s="100"/>
      <c r="G225" s="29"/>
      <c r="H225" s="29"/>
      <c r="I225" s="29"/>
      <c r="J225" s="36"/>
      <c r="K225" s="36"/>
    </row>
    <row r="226" spans="1:11" ht="13.5">
      <c r="A226" s="29"/>
      <c r="B226" s="58"/>
      <c r="E226" s="100"/>
      <c r="G226" s="29"/>
      <c r="H226" s="29"/>
      <c r="I226" s="29"/>
      <c r="J226" s="36"/>
      <c r="K226" s="36"/>
    </row>
    <row r="227" spans="1:11" ht="13.5">
      <c r="A227" s="29"/>
      <c r="B227" s="58"/>
      <c r="E227" s="100"/>
      <c r="G227" s="29"/>
      <c r="H227" s="29"/>
      <c r="I227" s="29"/>
      <c r="J227" s="36"/>
      <c r="K227" s="36"/>
    </row>
    <row r="228" spans="1:11" ht="13.5">
      <c r="A228" s="29"/>
      <c r="B228" s="58"/>
      <c r="E228" s="100"/>
      <c r="G228" s="29"/>
      <c r="H228" s="29"/>
      <c r="I228" s="29"/>
      <c r="J228" s="36"/>
      <c r="K228" s="36"/>
    </row>
    <row r="229" spans="1:11" ht="13.5">
      <c r="A229" s="29"/>
      <c r="B229" s="58"/>
      <c r="E229" s="100"/>
      <c r="G229" s="29"/>
      <c r="H229" s="29"/>
      <c r="I229" s="29"/>
      <c r="J229" s="36"/>
      <c r="K229" s="36"/>
    </row>
    <row r="230" spans="1:11" ht="13.5">
      <c r="A230" s="29"/>
      <c r="B230" s="58"/>
      <c r="E230" s="100"/>
      <c r="G230" s="29"/>
      <c r="H230" s="29"/>
      <c r="I230" s="29"/>
      <c r="J230" s="36"/>
      <c r="K230" s="36"/>
    </row>
    <row r="231" spans="1:11" ht="13.5">
      <c r="A231" s="29"/>
      <c r="B231" s="58"/>
      <c r="E231" s="100"/>
      <c r="G231" s="29"/>
      <c r="H231" s="29"/>
      <c r="I231" s="29"/>
      <c r="J231" s="36"/>
      <c r="K231" s="36"/>
    </row>
    <row r="232" spans="1:11" ht="13.5">
      <c r="A232" s="29"/>
      <c r="B232" s="58"/>
      <c r="E232" s="100"/>
      <c r="G232" s="29"/>
      <c r="H232" s="29"/>
      <c r="I232" s="29"/>
      <c r="J232" s="36"/>
      <c r="K232" s="36"/>
    </row>
    <row r="233" spans="1:11" ht="13.5">
      <c r="A233" s="29"/>
      <c r="B233" s="58"/>
      <c r="E233" s="100"/>
      <c r="G233" s="29"/>
      <c r="H233" s="29"/>
      <c r="I233" s="29"/>
      <c r="J233" s="36"/>
      <c r="K233" s="36"/>
    </row>
    <row r="234" spans="1:11" ht="13.5">
      <c r="A234" s="29"/>
      <c r="B234" s="58"/>
      <c r="E234" s="100"/>
      <c r="G234" s="29"/>
      <c r="H234" s="29"/>
      <c r="I234" s="29"/>
      <c r="J234" s="36"/>
      <c r="K234" s="36"/>
    </row>
    <row r="235" spans="1:11" ht="13.5">
      <c r="A235" s="29"/>
      <c r="B235" s="58"/>
      <c r="E235" s="100"/>
      <c r="G235" s="29"/>
      <c r="H235" s="29"/>
      <c r="I235" s="29"/>
      <c r="J235" s="36"/>
      <c r="K235" s="36"/>
    </row>
    <row r="236" spans="1:11" ht="13.5">
      <c r="A236" s="29"/>
      <c r="B236" s="58"/>
      <c r="E236" s="100"/>
      <c r="G236" s="29"/>
      <c r="H236" s="29"/>
      <c r="I236" s="29"/>
      <c r="J236" s="36"/>
      <c r="K236" s="36"/>
    </row>
    <row r="237" spans="1:11" ht="13.5">
      <c r="A237" s="29"/>
      <c r="B237" s="58"/>
      <c r="E237" s="100"/>
      <c r="G237" s="29"/>
      <c r="H237" s="29"/>
      <c r="I237" s="29"/>
      <c r="J237" s="36"/>
      <c r="K237" s="36"/>
    </row>
    <row r="238" spans="1:11" ht="13.5">
      <c r="A238" s="29"/>
      <c r="B238" s="58"/>
      <c r="E238" s="100"/>
      <c r="G238" s="29"/>
      <c r="H238" s="29"/>
      <c r="I238" s="29"/>
      <c r="J238" s="36"/>
      <c r="K238" s="36"/>
    </row>
    <row r="239" spans="1:11" ht="13.5">
      <c r="A239" s="29"/>
      <c r="B239" s="58"/>
      <c r="E239" s="100"/>
      <c r="G239" s="29"/>
      <c r="H239" s="29"/>
      <c r="I239" s="29"/>
      <c r="J239" s="36"/>
      <c r="K239" s="36"/>
    </row>
    <row r="240" spans="1:11" ht="13.5">
      <c r="A240" s="29"/>
      <c r="B240" s="58"/>
      <c r="E240" s="100"/>
      <c r="G240" s="29"/>
      <c r="H240" s="29"/>
      <c r="I240" s="29"/>
      <c r="J240" s="36"/>
      <c r="K240" s="36"/>
    </row>
    <row r="241" spans="1:11" ht="13.5">
      <c r="A241" s="29"/>
      <c r="B241" s="58"/>
      <c r="E241" s="100"/>
      <c r="G241" s="29"/>
      <c r="H241" s="29"/>
      <c r="I241" s="29"/>
      <c r="J241" s="36"/>
      <c r="K241" s="36"/>
    </row>
    <row r="242" spans="1:11" ht="13.5">
      <c r="A242" s="29"/>
      <c r="B242" s="58"/>
      <c r="E242" s="100"/>
      <c r="G242" s="29"/>
      <c r="H242" s="29"/>
      <c r="I242" s="29"/>
      <c r="J242" s="36"/>
      <c r="K242" s="36"/>
    </row>
    <row r="243" spans="1:11" ht="13.5">
      <c r="A243" s="29"/>
      <c r="B243" s="58"/>
      <c r="E243" s="100"/>
      <c r="G243" s="29"/>
      <c r="H243" s="29"/>
      <c r="I243" s="29"/>
      <c r="J243" s="36"/>
      <c r="K243" s="36"/>
    </row>
    <row r="244" spans="1:11" ht="13.5">
      <c r="A244" s="29"/>
      <c r="B244" s="58"/>
      <c r="E244" s="100"/>
      <c r="G244" s="29"/>
      <c r="H244" s="29"/>
      <c r="I244" s="29"/>
      <c r="J244" s="36"/>
      <c r="K244" s="36"/>
    </row>
    <row r="245" spans="1:11" ht="13.5">
      <c r="A245" s="29"/>
      <c r="B245" s="58"/>
      <c r="E245" s="100"/>
      <c r="G245" s="29"/>
      <c r="H245" s="29"/>
      <c r="I245" s="29"/>
      <c r="J245" s="36"/>
      <c r="K245" s="36"/>
    </row>
    <row r="246" spans="1:11" ht="13.5">
      <c r="A246" s="29"/>
      <c r="B246" s="58"/>
      <c r="E246" s="100"/>
      <c r="G246" s="29"/>
      <c r="H246" s="29"/>
      <c r="I246" s="29"/>
      <c r="J246" s="36"/>
      <c r="K246" s="36"/>
    </row>
    <row r="247" spans="1:11" ht="13.5">
      <c r="A247" s="29"/>
      <c r="B247" s="58"/>
      <c r="E247" s="100"/>
      <c r="G247" s="29"/>
      <c r="H247" s="29"/>
      <c r="I247" s="29"/>
      <c r="J247" s="36"/>
      <c r="K247" s="36"/>
    </row>
    <row r="248" spans="1:11" ht="13.5">
      <c r="A248" s="29"/>
      <c r="B248" s="58"/>
      <c r="E248" s="100"/>
      <c r="G248" s="29"/>
      <c r="H248" s="29"/>
      <c r="I248" s="29"/>
      <c r="J248" s="36"/>
      <c r="K248" s="36"/>
    </row>
    <row r="249" spans="1:11" ht="13.5">
      <c r="A249" s="29"/>
      <c r="B249" s="58"/>
      <c r="E249" s="100"/>
      <c r="G249" s="29"/>
      <c r="H249" s="29"/>
      <c r="I249" s="29"/>
      <c r="J249" s="36"/>
      <c r="K249" s="36"/>
    </row>
    <row r="250" spans="1:11" ht="13.5">
      <c r="A250" s="29"/>
      <c r="B250" s="58"/>
      <c r="E250" s="100"/>
      <c r="G250" s="29"/>
      <c r="H250" s="29"/>
      <c r="I250" s="29"/>
      <c r="J250" s="36"/>
      <c r="K250" s="36"/>
    </row>
    <row r="251" spans="1:11" ht="13.5">
      <c r="A251" s="29"/>
      <c r="B251" s="58"/>
      <c r="E251" s="100"/>
      <c r="G251" s="29"/>
      <c r="H251" s="29"/>
      <c r="I251" s="29"/>
      <c r="J251" s="36"/>
      <c r="K251" s="36"/>
    </row>
    <row r="252" spans="1:11" ht="13.5">
      <c r="A252" s="29"/>
      <c r="B252" s="58"/>
      <c r="E252" s="100"/>
      <c r="G252" s="29"/>
      <c r="H252" s="29"/>
      <c r="I252" s="29"/>
      <c r="J252" s="36"/>
      <c r="K252" s="36"/>
    </row>
    <row r="253" spans="1:11" ht="13.5">
      <c r="A253" s="29"/>
      <c r="B253" s="58"/>
      <c r="E253" s="100"/>
      <c r="G253" s="29"/>
      <c r="H253" s="29"/>
      <c r="I253" s="29"/>
      <c r="J253" s="36"/>
      <c r="K253" s="36"/>
    </row>
    <row r="254" spans="1:11" ht="13.5">
      <c r="A254" s="29"/>
      <c r="B254" s="58"/>
      <c r="E254" s="100"/>
      <c r="G254" s="29"/>
      <c r="H254" s="29"/>
      <c r="I254" s="29"/>
      <c r="J254" s="36"/>
      <c r="K254" s="36"/>
    </row>
    <row r="255" spans="1:11" ht="13.5">
      <c r="A255" s="29"/>
      <c r="B255" s="58"/>
      <c r="E255" s="100"/>
      <c r="G255" s="29"/>
      <c r="H255" s="29"/>
      <c r="I255" s="29"/>
      <c r="J255" s="36"/>
      <c r="K255" s="36"/>
    </row>
    <row r="256" spans="1:11" ht="13.5">
      <c r="A256" s="29"/>
      <c r="B256" s="58"/>
      <c r="E256" s="100"/>
      <c r="G256" s="29"/>
      <c r="H256" s="29"/>
      <c r="I256" s="29"/>
      <c r="J256" s="36"/>
      <c r="K256" s="36"/>
    </row>
    <row r="257" spans="1:11" ht="13.5">
      <c r="A257" s="29"/>
      <c r="B257" s="58"/>
      <c r="E257" s="100"/>
      <c r="G257" s="29"/>
      <c r="H257" s="29"/>
      <c r="I257" s="29"/>
      <c r="J257" s="36"/>
      <c r="K257" s="36"/>
    </row>
    <row r="258" spans="1:11" ht="13.5">
      <c r="A258" s="29"/>
      <c r="B258" s="58"/>
      <c r="E258" s="100"/>
      <c r="G258" s="29"/>
      <c r="H258" s="29"/>
      <c r="I258" s="29"/>
      <c r="J258" s="36"/>
      <c r="K258" s="36"/>
    </row>
    <row r="259" spans="1:11" ht="13.5">
      <c r="A259" s="29"/>
      <c r="B259" s="58"/>
      <c r="E259" s="100"/>
      <c r="G259" s="29"/>
      <c r="H259" s="29"/>
      <c r="I259" s="29"/>
      <c r="J259" s="36"/>
      <c r="K259" s="36"/>
    </row>
    <row r="260" spans="1:11" ht="13.5">
      <c r="A260" s="29"/>
      <c r="B260" s="58"/>
      <c r="E260" s="100"/>
      <c r="G260" s="29"/>
      <c r="H260" s="29"/>
      <c r="I260" s="29"/>
      <c r="J260" s="36"/>
      <c r="K260" s="36"/>
    </row>
    <row r="261" spans="1:11" ht="13.5">
      <c r="A261" s="29"/>
      <c r="B261" s="58"/>
      <c r="E261" s="100"/>
      <c r="G261" s="29"/>
      <c r="H261" s="29"/>
      <c r="I261" s="29"/>
      <c r="J261" s="36"/>
      <c r="K261" s="36"/>
    </row>
    <row r="262" spans="1:11" ht="13.5">
      <c r="A262" s="29"/>
      <c r="B262" s="58"/>
      <c r="E262" s="100"/>
      <c r="G262" s="29"/>
      <c r="H262" s="29"/>
      <c r="I262" s="29"/>
      <c r="J262" s="36"/>
      <c r="K262" s="36"/>
    </row>
    <row r="263" spans="1:11" ht="13.5">
      <c r="A263" s="29"/>
      <c r="B263" s="58"/>
      <c r="E263" s="100"/>
      <c r="G263" s="29"/>
      <c r="H263" s="29"/>
      <c r="I263" s="29"/>
      <c r="J263" s="36"/>
      <c r="K263" s="36"/>
    </row>
    <row r="264" spans="1:11" ht="13.5">
      <c r="A264" s="29"/>
      <c r="B264" s="58"/>
      <c r="E264" s="100"/>
      <c r="G264" s="29"/>
      <c r="H264" s="29"/>
      <c r="I264" s="29"/>
      <c r="J264" s="36"/>
      <c r="K264" s="36"/>
    </row>
    <row r="265" spans="1:11" ht="13.5">
      <c r="A265" s="29"/>
      <c r="B265" s="58"/>
      <c r="E265" s="100"/>
      <c r="G265" s="29"/>
      <c r="H265" s="29"/>
      <c r="I265" s="29"/>
      <c r="J265" s="36"/>
      <c r="K265" s="36"/>
    </row>
    <row r="266" spans="1:11" ht="13.5">
      <c r="A266" s="29"/>
      <c r="B266" s="58"/>
      <c r="E266" s="100"/>
      <c r="G266" s="29"/>
      <c r="H266" s="29"/>
      <c r="I266" s="29"/>
      <c r="J266" s="36"/>
      <c r="K266" s="36"/>
    </row>
    <row r="267" spans="1:11" ht="13.5">
      <c r="A267" s="29"/>
      <c r="B267" s="58"/>
      <c r="E267" s="100"/>
      <c r="G267" s="29"/>
      <c r="H267" s="29"/>
      <c r="I267" s="29"/>
      <c r="J267" s="36"/>
      <c r="K267" s="36"/>
    </row>
    <row r="268" spans="1:11" ht="13.5">
      <c r="A268" s="29"/>
      <c r="B268" s="58"/>
      <c r="E268" s="100"/>
      <c r="G268" s="29"/>
      <c r="H268" s="29"/>
      <c r="I268" s="29"/>
      <c r="J268" s="36"/>
      <c r="K268" s="36"/>
    </row>
    <row r="269" spans="1:11" ht="13.5">
      <c r="A269" s="29"/>
      <c r="B269" s="58"/>
      <c r="E269" s="100"/>
      <c r="G269" s="29"/>
      <c r="H269" s="29"/>
      <c r="I269" s="29"/>
      <c r="J269" s="36"/>
      <c r="K269" s="36"/>
    </row>
    <row r="270" spans="1:11" ht="13.5">
      <c r="A270" s="29"/>
      <c r="B270" s="58"/>
      <c r="E270" s="100"/>
      <c r="G270" s="29"/>
      <c r="H270" s="29"/>
      <c r="I270" s="29"/>
      <c r="J270" s="36"/>
      <c r="K270" s="36"/>
    </row>
    <row r="271" spans="1:11" ht="13.5">
      <c r="A271" s="29"/>
      <c r="B271" s="58"/>
      <c r="E271" s="100"/>
      <c r="G271" s="29"/>
      <c r="H271" s="29"/>
      <c r="I271" s="29"/>
      <c r="J271" s="36"/>
      <c r="K271" s="36"/>
    </row>
    <row r="272" spans="1:11" ht="13.5">
      <c r="A272" s="29"/>
      <c r="B272" s="58"/>
      <c r="E272" s="100"/>
      <c r="G272" s="29"/>
      <c r="H272" s="29"/>
      <c r="I272" s="29"/>
      <c r="J272" s="36"/>
      <c r="K272" s="36"/>
    </row>
    <row r="273" spans="1:11" ht="13.5">
      <c r="A273" s="29"/>
      <c r="B273" s="58"/>
      <c r="E273" s="100"/>
      <c r="G273" s="29"/>
      <c r="H273" s="29"/>
      <c r="I273" s="29"/>
      <c r="J273" s="36"/>
      <c r="K273" s="36"/>
    </row>
    <row r="274" spans="1:11" ht="13.5">
      <c r="A274" s="29"/>
      <c r="B274" s="58"/>
      <c r="E274" s="100"/>
      <c r="G274" s="29"/>
      <c r="H274" s="29"/>
      <c r="I274" s="29"/>
      <c r="J274" s="36"/>
      <c r="K274" s="36"/>
    </row>
    <row r="275" spans="1:11" ht="13.5">
      <c r="A275" s="29"/>
      <c r="B275" s="58"/>
      <c r="E275" s="100"/>
      <c r="G275" s="29"/>
      <c r="H275" s="29"/>
      <c r="I275" s="29"/>
      <c r="J275" s="36"/>
      <c r="K275" s="36"/>
    </row>
    <row r="276" spans="1:11" ht="13.5">
      <c r="A276" s="29"/>
      <c r="B276" s="58"/>
      <c r="E276" s="100"/>
      <c r="G276" s="29"/>
      <c r="H276" s="29"/>
      <c r="I276" s="29"/>
      <c r="J276" s="36"/>
      <c r="K276" s="36"/>
    </row>
    <row r="277" spans="1:11" ht="13.5">
      <c r="A277" s="29"/>
      <c r="B277" s="58"/>
      <c r="E277" s="100"/>
      <c r="G277" s="29"/>
      <c r="H277" s="29"/>
      <c r="I277" s="29"/>
      <c r="J277" s="36"/>
      <c r="K277" s="36"/>
    </row>
    <row r="278" spans="1:11" ht="13.5">
      <c r="A278" s="29"/>
      <c r="B278" s="58"/>
      <c r="E278" s="100"/>
      <c r="G278" s="29"/>
      <c r="H278" s="29"/>
      <c r="I278" s="29"/>
      <c r="J278" s="36"/>
      <c r="K278" s="36"/>
    </row>
    <row r="279" spans="1:11" ht="13.5">
      <c r="A279" s="29"/>
      <c r="B279" s="58"/>
      <c r="E279" s="100"/>
      <c r="G279" s="29"/>
      <c r="H279" s="29"/>
      <c r="I279" s="29"/>
      <c r="J279" s="36"/>
      <c r="K279" s="36"/>
    </row>
    <row r="280" spans="1:11" ht="13.5">
      <c r="A280" s="29"/>
      <c r="B280" s="58"/>
      <c r="E280" s="100"/>
      <c r="G280" s="29"/>
      <c r="H280" s="29"/>
      <c r="I280" s="29"/>
      <c r="J280" s="36"/>
      <c r="K280" s="36"/>
    </row>
    <row r="281" spans="1:11" ht="13.5">
      <c r="A281" s="29"/>
      <c r="B281" s="58"/>
      <c r="E281" s="100"/>
      <c r="G281" s="29"/>
      <c r="H281" s="29"/>
      <c r="I281" s="29"/>
      <c r="J281" s="36"/>
      <c r="K281" s="36"/>
    </row>
    <row r="282" spans="1:11" ht="13.5">
      <c r="A282" s="29"/>
      <c r="B282" s="58"/>
      <c r="E282" s="100"/>
      <c r="G282" s="29"/>
      <c r="H282" s="29"/>
      <c r="I282" s="29"/>
      <c r="J282" s="36"/>
      <c r="K282" s="36"/>
    </row>
    <row r="283" spans="1:11" ht="13.5">
      <c r="A283" s="29"/>
      <c r="B283" s="58"/>
      <c r="E283" s="100"/>
      <c r="G283" s="29"/>
      <c r="H283" s="29"/>
      <c r="I283" s="29"/>
      <c r="J283" s="36"/>
      <c r="K283" s="36"/>
    </row>
    <row r="284" spans="1:11" ht="13.5">
      <c r="A284" s="29"/>
      <c r="B284" s="58"/>
      <c r="E284" s="100"/>
      <c r="G284" s="29"/>
      <c r="H284" s="29"/>
      <c r="I284" s="29"/>
      <c r="J284" s="36"/>
      <c r="K284" s="36"/>
    </row>
    <row r="285" spans="1:11" ht="13.5">
      <c r="A285" s="29"/>
      <c r="B285" s="58"/>
      <c r="E285" s="100"/>
      <c r="G285" s="29"/>
      <c r="H285" s="29"/>
      <c r="I285" s="29"/>
      <c r="J285" s="36"/>
      <c r="K285" s="36"/>
    </row>
    <row r="286" spans="1:11" ht="13.5">
      <c r="A286" s="29"/>
      <c r="B286" s="58"/>
      <c r="E286" s="100"/>
      <c r="G286" s="29"/>
      <c r="H286" s="29"/>
      <c r="I286" s="29"/>
      <c r="J286" s="36"/>
      <c r="K286" s="36"/>
    </row>
    <row r="287" spans="1:11" ht="13.5">
      <c r="A287" s="29"/>
      <c r="B287" s="58"/>
      <c r="E287" s="100"/>
      <c r="G287" s="29"/>
      <c r="H287" s="29"/>
      <c r="I287" s="29"/>
      <c r="J287" s="36"/>
      <c r="K287" s="36"/>
    </row>
    <row r="288" spans="1:11" ht="13.5">
      <c r="A288" s="29"/>
      <c r="B288" s="58"/>
      <c r="E288" s="100"/>
      <c r="G288" s="29"/>
      <c r="H288" s="29"/>
      <c r="I288" s="29"/>
      <c r="J288" s="36"/>
      <c r="K288" s="36"/>
    </row>
    <row r="289" spans="1:11" ht="13.5">
      <c r="A289" s="29"/>
      <c r="B289" s="58"/>
      <c r="E289" s="100"/>
      <c r="G289" s="29"/>
      <c r="H289" s="29"/>
      <c r="I289" s="29"/>
      <c r="J289" s="36"/>
      <c r="K289" s="36"/>
    </row>
    <row r="290" spans="1:11" ht="13.5">
      <c r="A290" s="29"/>
      <c r="B290" s="58"/>
      <c r="E290" s="100"/>
      <c r="G290" s="29"/>
      <c r="H290" s="29"/>
      <c r="I290" s="29"/>
      <c r="J290" s="36"/>
      <c r="K290" s="36"/>
    </row>
    <row r="291" spans="1:11" ht="13.5">
      <c r="A291" s="29"/>
      <c r="B291" s="58"/>
      <c r="E291" s="100"/>
      <c r="G291" s="29"/>
      <c r="H291" s="29"/>
      <c r="I291" s="29"/>
      <c r="J291" s="36"/>
      <c r="K291" s="36"/>
    </row>
    <row r="292" spans="1:11" ht="13.5">
      <c r="A292" s="29"/>
      <c r="B292" s="58"/>
      <c r="E292" s="100"/>
      <c r="G292" s="29"/>
      <c r="H292" s="29"/>
      <c r="I292" s="29"/>
      <c r="J292" s="36"/>
      <c r="K292" s="36"/>
    </row>
    <row r="293" spans="1:11" ht="13.5">
      <c r="A293" s="29"/>
      <c r="B293" s="58"/>
      <c r="E293" s="100"/>
      <c r="G293" s="29"/>
      <c r="H293" s="29"/>
      <c r="I293" s="29"/>
      <c r="J293" s="36"/>
      <c r="K293" s="36"/>
    </row>
    <row r="294" spans="1:11" ht="13.5">
      <c r="A294" s="29"/>
      <c r="B294" s="58"/>
      <c r="E294" s="100"/>
      <c r="G294" s="29"/>
      <c r="H294" s="29"/>
      <c r="I294" s="29"/>
      <c r="J294" s="36"/>
      <c r="K294" s="36"/>
    </row>
    <row r="295" spans="1:11" ht="13.5">
      <c r="A295" s="29"/>
      <c r="B295" s="58"/>
      <c r="E295" s="100"/>
      <c r="G295" s="29"/>
      <c r="H295" s="29"/>
      <c r="I295" s="29"/>
      <c r="J295" s="36"/>
      <c r="K295" s="36"/>
    </row>
    <row r="296" spans="1:8" ht="13.5">
      <c r="A296" s="29"/>
      <c r="B296" s="58"/>
      <c r="E296" s="100"/>
      <c r="G296" s="29"/>
      <c r="H296" s="29"/>
    </row>
    <row r="297" spans="1:8" ht="13.5">
      <c r="A297" s="29"/>
      <c r="B297" s="58"/>
      <c r="E297" s="100"/>
      <c r="G297" s="29"/>
      <c r="H297" s="29"/>
    </row>
    <row r="298" spans="1:8" ht="13.5">
      <c r="A298" s="29"/>
      <c r="B298" s="58"/>
      <c r="E298" s="100"/>
      <c r="G298" s="29"/>
      <c r="H298" s="29"/>
    </row>
    <row r="299" spans="1:8" ht="13.5">
      <c r="A299" s="29"/>
      <c r="B299" s="58"/>
      <c r="E299" s="100"/>
      <c r="G299" s="29"/>
      <c r="H299" s="29"/>
    </row>
    <row r="300" spans="1:8" ht="13.5">
      <c r="A300" s="29"/>
      <c r="B300" s="58"/>
      <c r="E300" s="100"/>
      <c r="G300" s="29"/>
      <c r="H300" s="29"/>
    </row>
    <row r="301" spans="1:8" ht="13.5">
      <c r="A301" s="29"/>
      <c r="B301" s="58"/>
      <c r="E301" s="100"/>
      <c r="G301" s="29"/>
      <c r="H301" s="29"/>
    </row>
    <row r="302" spans="1:8" ht="13.5">
      <c r="A302" s="29"/>
      <c r="B302" s="58"/>
      <c r="E302" s="100"/>
      <c r="G302" s="29"/>
      <c r="H302" s="29"/>
    </row>
    <row r="303" spans="1:8" ht="13.5">
      <c r="A303" s="29"/>
      <c r="B303" s="58"/>
      <c r="E303" s="100"/>
      <c r="G303" s="29"/>
      <c r="H303" s="29"/>
    </row>
    <row r="304" spans="1:8" ht="13.5">
      <c r="A304" s="29"/>
      <c r="B304" s="58"/>
      <c r="E304" s="100"/>
      <c r="G304" s="29"/>
      <c r="H304" s="29"/>
    </row>
    <row r="305" spans="1:8" ht="13.5">
      <c r="A305" s="29"/>
      <c r="B305" s="58"/>
      <c r="E305" s="100"/>
      <c r="G305" s="29"/>
      <c r="H305" s="29"/>
    </row>
    <row r="306" spans="1:8" ht="13.5">
      <c r="A306" s="29"/>
      <c r="B306" s="58"/>
      <c r="E306" s="100"/>
      <c r="G306" s="29"/>
      <c r="H306" s="29"/>
    </row>
    <row r="307" spans="1:8" ht="13.5">
      <c r="A307" s="29"/>
      <c r="B307" s="58"/>
      <c r="E307" s="100"/>
      <c r="G307" s="29"/>
      <c r="H307" s="29"/>
    </row>
    <row r="308" spans="1:8" ht="13.5">
      <c r="A308" s="29"/>
      <c r="B308" s="58"/>
      <c r="E308" s="100"/>
      <c r="G308" s="29"/>
      <c r="H308" s="29"/>
    </row>
    <row r="309" spans="1:8" ht="13.5">
      <c r="A309" s="29"/>
      <c r="B309" s="58"/>
      <c r="E309" s="100"/>
      <c r="G309" s="29"/>
      <c r="H309" s="29"/>
    </row>
    <row r="310" spans="1:8" ht="13.5">
      <c r="A310" s="29"/>
      <c r="B310" s="58"/>
      <c r="E310" s="100"/>
      <c r="G310" s="29"/>
      <c r="H310" s="29"/>
    </row>
  </sheetData>
  <sheetProtection/>
  <mergeCells count="65">
    <mergeCell ref="J19:K19"/>
    <mergeCell ref="J20:K20"/>
    <mergeCell ref="J32:K32"/>
    <mergeCell ref="J33:K33"/>
    <mergeCell ref="J30:K30"/>
    <mergeCell ref="J31:K31"/>
    <mergeCell ref="J24:K24"/>
    <mergeCell ref="J25:K25"/>
    <mergeCell ref="J26:K26"/>
    <mergeCell ref="C53:D53"/>
    <mergeCell ref="J66:K66"/>
    <mergeCell ref="J51:K51"/>
    <mergeCell ref="J61:K61"/>
    <mergeCell ref="J62:K62"/>
    <mergeCell ref="J63:K63"/>
    <mergeCell ref="J64:K64"/>
    <mergeCell ref="J52:K52"/>
    <mergeCell ref="J55:K55"/>
    <mergeCell ref="J58:K58"/>
    <mergeCell ref="J54:K54"/>
    <mergeCell ref="J42:K42"/>
    <mergeCell ref="J43:K43"/>
    <mergeCell ref="J45:K45"/>
    <mergeCell ref="J46:K46"/>
    <mergeCell ref="J47:K47"/>
    <mergeCell ref="J39:K39"/>
    <mergeCell ref="J40:K40"/>
    <mergeCell ref="J57:K57"/>
    <mergeCell ref="J37:K37"/>
    <mergeCell ref="J44:K44"/>
    <mergeCell ref="J36:K36"/>
    <mergeCell ref="J56:K56"/>
    <mergeCell ref="J41:K41"/>
    <mergeCell ref="J49:K49"/>
    <mergeCell ref="J50:K50"/>
    <mergeCell ref="J35:K35"/>
    <mergeCell ref="J27:K27"/>
    <mergeCell ref="J38:K38"/>
    <mergeCell ref="J29:K29"/>
    <mergeCell ref="J12:K12"/>
    <mergeCell ref="J13:K13"/>
    <mergeCell ref="J21:K21"/>
    <mergeCell ref="J14:K14"/>
    <mergeCell ref="J17:K17"/>
    <mergeCell ref="J18:K18"/>
    <mergeCell ref="J34:K34"/>
    <mergeCell ref="J11:K11"/>
    <mergeCell ref="C5:D5"/>
    <mergeCell ref="J7:K7"/>
    <mergeCell ref="J8:K8"/>
    <mergeCell ref="J9:K9"/>
    <mergeCell ref="J10:K10"/>
    <mergeCell ref="J16:K16"/>
    <mergeCell ref="J5:K5"/>
    <mergeCell ref="J6:K6"/>
    <mergeCell ref="J59:K59"/>
    <mergeCell ref="J60:K60"/>
    <mergeCell ref="J65:K65"/>
    <mergeCell ref="C41:D41"/>
    <mergeCell ref="J15:K15"/>
    <mergeCell ref="J28:K28"/>
    <mergeCell ref="J53:K53"/>
    <mergeCell ref="J22:K22"/>
    <mergeCell ref="J23:K23"/>
    <mergeCell ref="J48:K48"/>
  </mergeCells>
  <printOptions/>
  <pageMargins left="0.7874015748031497" right="0.3937007874015748" top="0.3937007874015748" bottom="0" header="0.3937007874015748" footer="0.3937007874015748"/>
  <pageSetup firstPageNumber="36" useFirstPageNumber="1" horizontalDpi="600" verticalDpi="600" orientation="portrait" paperSize="9" scale="49" r:id="rId4"/>
  <headerFooter alignWithMargins="0">
    <oddFooter>&amp;C&amp;"ＭＳ Ｐ明朝,標準"&amp;16- &amp;P -</oddFooter>
  </headerFooter>
  <rowBreaks count="1" manualBreakCount="1">
    <brk id="54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415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I1" sqref="I1"/>
    </sheetView>
  </sheetViews>
  <sheetFormatPr defaultColWidth="9.00390625" defaultRowHeight="13.5"/>
  <cols>
    <col min="1" max="1" width="3.625" style="31" customWidth="1"/>
    <col min="2" max="2" width="10.625" style="60" customWidth="1"/>
    <col min="3" max="3" width="45.625" style="10" customWidth="1"/>
    <col min="4" max="4" width="5.625" style="56" customWidth="1"/>
    <col min="5" max="6" width="9.625" style="61" customWidth="1"/>
    <col min="7" max="7" width="9.625" style="31" customWidth="1"/>
    <col min="8" max="16384" width="9.00390625" style="2" customWidth="1"/>
  </cols>
  <sheetData>
    <row r="1" spans="1:9" s="42" customFormat="1" ht="54.75" customHeight="1" thickBot="1">
      <c r="A1" s="38" t="s">
        <v>43</v>
      </c>
      <c r="B1" s="18" t="s">
        <v>48</v>
      </c>
      <c r="C1" s="11" t="s">
        <v>49</v>
      </c>
      <c r="D1" s="39" t="s">
        <v>41</v>
      </c>
      <c r="E1" s="40" t="s">
        <v>18</v>
      </c>
      <c r="F1" s="40" t="s">
        <v>19</v>
      </c>
      <c r="G1" s="41" t="s">
        <v>20</v>
      </c>
      <c r="I1" s="203" t="s">
        <v>202</v>
      </c>
    </row>
    <row r="2" spans="1:7" s="44" customFormat="1" ht="25.5" customHeight="1">
      <c r="A2" s="45">
        <v>1</v>
      </c>
      <c r="B2" s="19" t="s">
        <v>38</v>
      </c>
      <c r="C2" s="12" t="str">
        <f>'専用水道'!C6</f>
        <v>奈良少年院</v>
      </c>
      <c r="D2" s="43"/>
      <c r="E2" s="182">
        <f>'専用水道'!G6</f>
        <v>260</v>
      </c>
      <c r="F2" s="182">
        <f>'専用水道'!H6</f>
        <v>110</v>
      </c>
      <c r="G2" s="150" t="str">
        <f>'専用水道'!J6</f>
        <v>併用</v>
      </c>
    </row>
    <row r="3" spans="1:7" s="44" customFormat="1" ht="25.5" customHeight="1">
      <c r="A3" s="45">
        <v>2</v>
      </c>
      <c r="B3" s="19" t="s">
        <v>38</v>
      </c>
      <c r="C3" s="12" t="str">
        <f>'専用水道'!C7</f>
        <v>独立行政法人都市再生機構
中登美第３団地</v>
      </c>
      <c r="D3" s="46"/>
      <c r="E3" s="182">
        <f>'専用水道'!G7</f>
        <v>11590</v>
      </c>
      <c r="F3" s="182">
        <f>'専用水道'!H7</f>
        <v>4582</v>
      </c>
      <c r="G3" s="150" t="str">
        <f>'専用水道'!J7</f>
        <v>浄水受水</v>
      </c>
    </row>
    <row r="4" spans="1:7" s="44" customFormat="1" ht="25.5" customHeight="1">
      <c r="A4" s="45">
        <v>3</v>
      </c>
      <c r="B4" s="19" t="s">
        <v>38</v>
      </c>
      <c r="C4" s="12" t="str">
        <f>'専用水道'!C8</f>
        <v>独立行政法人都市再生機構
平城第２団地</v>
      </c>
      <c r="D4" s="46"/>
      <c r="E4" s="182">
        <f>'専用水道'!G8</f>
        <v>6052</v>
      </c>
      <c r="F4" s="182">
        <f>'専用水道'!H8</f>
        <v>2545</v>
      </c>
      <c r="G4" s="150" t="str">
        <f>'専用水道'!J8</f>
        <v>浄水受水</v>
      </c>
    </row>
    <row r="5" spans="1:7" s="44" customFormat="1" ht="25.5" customHeight="1">
      <c r="A5" s="45">
        <v>4</v>
      </c>
      <c r="B5" s="19" t="s">
        <v>38</v>
      </c>
      <c r="C5" s="12" t="str">
        <f>'専用水道'!C9</f>
        <v>三菱UFJ信託銀行（株）
奈良ファミリー</v>
      </c>
      <c r="D5" s="47"/>
      <c r="E5" s="182">
        <f>'専用水道'!G9</f>
        <v>0</v>
      </c>
      <c r="F5" s="182">
        <f>'専用水道'!H9</f>
        <v>0</v>
      </c>
      <c r="G5" s="150" t="str">
        <f>'専用水道'!J9</f>
        <v>併用</v>
      </c>
    </row>
    <row r="6" spans="1:7" s="44" customFormat="1" ht="25.5" customHeight="1">
      <c r="A6" s="45">
        <v>5</v>
      </c>
      <c r="B6" s="19" t="s">
        <v>38</v>
      </c>
      <c r="C6" s="12" t="str">
        <f>'専用水道'!C10</f>
        <v>医療法人財団北林厚生会
五条山病院</v>
      </c>
      <c r="D6" s="46"/>
      <c r="E6" s="182">
        <f>'専用水道'!G10</f>
        <v>0</v>
      </c>
      <c r="F6" s="182">
        <f>'専用水道'!H10</f>
        <v>0</v>
      </c>
      <c r="G6" s="150" t="str">
        <f>'専用水道'!J10</f>
        <v>併用</v>
      </c>
    </row>
    <row r="7" spans="1:7" s="44" customFormat="1" ht="25.5" customHeight="1">
      <c r="A7" s="45">
        <v>6</v>
      </c>
      <c r="B7" s="19" t="s">
        <v>38</v>
      </c>
      <c r="C7" s="12" t="str">
        <f>'専用水道'!C11</f>
        <v>関西文化学術研究都市センター（株）</v>
      </c>
      <c r="D7" s="47"/>
      <c r="E7" s="182">
        <f>'専用水道'!G11</f>
        <v>0</v>
      </c>
      <c r="F7" s="182">
        <f>'専用水道'!H11</f>
        <v>0</v>
      </c>
      <c r="G7" s="150" t="str">
        <f>'専用水道'!J11</f>
        <v>併用</v>
      </c>
    </row>
    <row r="8" spans="1:7" s="9" customFormat="1" ht="25.5" customHeight="1">
      <c r="A8" s="4">
        <v>7</v>
      </c>
      <c r="B8" s="5" t="s">
        <v>21</v>
      </c>
      <c r="C8" s="12" t="str">
        <f>'専用水道'!C12</f>
        <v>独立行政法人国立病院機構
奈良医療センター</v>
      </c>
      <c r="D8" s="46"/>
      <c r="E8" s="182">
        <f>'専用水道'!G12</f>
        <v>0</v>
      </c>
      <c r="F8" s="182">
        <f>'専用水道'!H12</f>
        <v>0</v>
      </c>
      <c r="G8" s="150" t="str">
        <f>'専用水道'!J12</f>
        <v>併用</v>
      </c>
    </row>
    <row r="9" spans="1:7" s="9" customFormat="1" ht="25.5" customHeight="1">
      <c r="A9" s="4">
        <v>8</v>
      </c>
      <c r="B9" s="5" t="s">
        <v>21</v>
      </c>
      <c r="C9" s="12" t="str">
        <f>'専用水道'!C13</f>
        <v>医療法人康仁会
西の京病院</v>
      </c>
      <c r="D9" s="46"/>
      <c r="E9" s="182">
        <f>'専用水道'!G13</f>
        <v>0</v>
      </c>
      <c r="F9" s="182">
        <f>'専用水道'!H13</f>
        <v>100</v>
      </c>
      <c r="G9" s="150" t="str">
        <f>'専用水道'!J13</f>
        <v>併用</v>
      </c>
    </row>
    <row r="10" spans="1:7" s="9" customFormat="1" ht="25.5" customHeight="1">
      <c r="A10" s="4">
        <v>9</v>
      </c>
      <c r="B10" s="5" t="s">
        <v>38</v>
      </c>
      <c r="C10" s="12" t="str">
        <f>'専用水道'!C14</f>
        <v>医療法人平和会
吉田病院</v>
      </c>
      <c r="D10" s="50"/>
      <c r="E10" s="182">
        <f>'専用水道'!G14</f>
        <v>0</v>
      </c>
      <c r="F10" s="182">
        <f>'専用水道'!H14</f>
        <v>0</v>
      </c>
      <c r="G10" s="150" t="str">
        <f>'専用水道'!J14</f>
        <v>併用</v>
      </c>
    </row>
    <row r="11" spans="1:7" s="9" customFormat="1" ht="25.5" customHeight="1">
      <c r="A11" s="4">
        <v>10</v>
      </c>
      <c r="B11" s="5" t="s">
        <v>105</v>
      </c>
      <c r="C11" s="12" t="str">
        <f>'専用水道'!C15</f>
        <v>（株）奈良ロイヤルホテル</v>
      </c>
      <c r="D11" s="50"/>
      <c r="E11" s="182">
        <f>'専用水道'!G15</f>
        <v>0</v>
      </c>
      <c r="F11" s="182">
        <f>'専用水道'!H15</f>
        <v>0</v>
      </c>
      <c r="G11" s="150" t="str">
        <f>'専用水道'!J15</f>
        <v>併用</v>
      </c>
    </row>
    <row r="12" spans="1:7" s="9" customFormat="1" ht="25.5" customHeight="1">
      <c r="A12" s="4">
        <v>11</v>
      </c>
      <c r="B12" s="5" t="s">
        <v>38</v>
      </c>
      <c r="C12" s="12" t="str">
        <f>'専用水道'!C16</f>
        <v>（株）ハーフ・センチュリー・モア</v>
      </c>
      <c r="D12" s="50"/>
      <c r="E12" s="182">
        <f>'専用水道'!G16</f>
        <v>122</v>
      </c>
      <c r="F12" s="182">
        <f>'専用水道'!H16</f>
        <v>120</v>
      </c>
      <c r="G12" s="150" t="str">
        <f>'専用水道'!J16</f>
        <v>併用</v>
      </c>
    </row>
    <row r="13" spans="1:7" s="9" customFormat="1" ht="25.5" customHeight="1">
      <c r="A13" s="4">
        <v>12</v>
      </c>
      <c r="B13" s="5" t="s">
        <v>105</v>
      </c>
      <c r="C13" s="12" t="str">
        <f>'専用水道'!C17</f>
        <v>医療法人新生会　総合病院
高の原中央病院</v>
      </c>
      <c r="D13" s="50"/>
      <c r="E13" s="182">
        <f>'専用水道'!G17</f>
        <v>0</v>
      </c>
      <c r="F13" s="182">
        <f>'専用水道'!H17</f>
        <v>0</v>
      </c>
      <c r="G13" s="150" t="str">
        <f>'専用水道'!J17</f>
        <v>併用</v>
      </c>
    </row>
    <row r="14" spans="1:7" s="9" customFormat="1" ht="25.5" customHeight="1">
      <c r="A14" s="4">
        <v>13</v>
      </c>
      <c r="B14" s="5" t="s">
        <v>38</v>
      </c>
      <c r="C14" s="12" t="str">
        <f>'専用水道'!C18</f>
        <v>社会福祉法人南都栄寿会
特別養護老人ホーム西ノ京苑</v>
      </c>
      <c r="D14" s="50"/>
      <c r="E14" s="182">
        <f>'専用水道'!G18</f>
        <v>140</v>
      </c>
      <c r="F14" s="182">
        <f>'専用水道'!H18</f>
        <v>96</v>
      </c>
      <c r="G14" s="150" t="str">
        <f>'専用水道'!J18</f>
        <v>併用</v>
      </c>
    </row>
    <row r="15" spans="1:7" s="9" customFormat="1" ht="25.5" customHeight="1">
      <c r="A15" s="4">
        <v>14</v>
      </c>
      <c r="B15" s="5" t="s">
        <v>105</v>
      </c>
      <c r="C15" s="12" t="str">
        <f>'専用水道'!C19</f>
        <v>公益社団法人地域医療振興協会
市立奈良病院</v>
      </c>
      <c r="D15" s="50"/>
      <c r="E15" s="182">
        <f>'専用水道'!G19</f>
        <v>0</v>
      </c>
      <c r="F15" s="182">
        <f>'専用水道'!H19</f>
        <v>0</v>
      </c>
      <c r="G15" s="150" t="str">
        <f>'専用水道'!J19</f>
        <v>併用</v>
      </c>
    </row>
    <row r="16" spans="1:7" s="9" customFormat="1" ht="25.5" customHeight="1">
      <c r="A16" s="4">
        <v>15</v>
      </c>
      <c r="B16" s="5" t="s">
        <v>38</v>
      </c>
      <c r="C16" s="12" t="str">
        <f>'専用水道'!C20</f>
        <v>医療法人良成会　エリシオンクリニック
奈良リハビリテーション病院</v>
      </c>
      <c r="D16" s="50"/>
      <c r="E16" s="182">
        <f>'専用水道'!G20</f>
        <v>287</v>
      </c>
      <c r="F16" s="182">
        <f>'専用水道'!H20</f>
        <v>50</v>
      </c>
      <c r="G16" s="150" t="str">
        <f>'専用水道'!J20</f>
        <v>併用</v>
      </c>
    </row>
    <row r="17" spans="1:7" s="9" customFormat="1" ht="25.5" customHeight="1">
      <c r="A17" s="4"/>
      <c r="B17" s="5"/>
      <c r="C17" s="48" t="s">
        <v>59</v>
      </c>
      <c r="D17" s="49">
        <f>COUNTIF(G2:G16,"深井戸水")</f>
        <v>0</v>
      </c>
      <c r="E17" s="50">
        <f>SUMIF(G2:G16,"深井戸水",E2:E16)</f>
        <v>0</v>
      </c>
      <c r="F17" s="50">
        <f>SUMIF(G2:G16,"深井戸水",F2:F16)</f>
        <v>0</v>
      </c>
      <c r="G17" s="151"/>
    </row>
    <row r="18" spans="1:7" s="9" customFormat="1" ht="25.5" customHeight="1">
      <c r="A18" s="4"/>
      <c r="B18" s="5"/>
      <c r="C18" s="48" t="s">
        <v>60</v>
      </c>
      <c r="D18" s="49">
        <f>COUNTIF(G2:G16,"浄水受水")</f>
        <v>2</v>
      </c>
      <c r="E18" s="50">
        <f>SUMIF(G2:G16,"浄水受水",E2:E16)</f>
        <v>17642</v>
      </c>
      <c r="F18" s="50">
        <f>SUMIF(G2:G16,"浄水受水",F2:F16)</f>
        <v>7127</v>
      </c>
      <c r="G18" s="151"/>
    </row>
    <row r="19" spans="1:7" s="9" customFormat="1" ht="25.5" customHeight="1">
      <c r="A19" s="4"/>
      <c r="B19" s="5"/>
      <c r="C19" s="51" t="s">
        <v>2</v>
      </c>
      <c r="D19" s="49">
        <f>COUNTIF(G2:G16,"併用")</f>
        <v>13</v>
      </c>
      <c r="E19" s="50">
        <f>SUMIF(G2:G16,"併用",E2:E16)</f>
        <v>809</v>
      </c>
      <c r="F19" s="50">
        <f>SUMIF(G2:G16,"併用",F2:F16)</f>
        <v>476</v>
      </c>
      <c r="G19" s="151"/>
    </row>
    <row r="20" spans="1:7" s="9" customFormat="1" ht="25.5" customHeight="1">
      <c r="A20" s="4"/>
      <c r="B20" s="5"/>
      <c r="C20" s="51" t="s">
        <v>34</v>
      </c>
      <c r="D20" s="50">
        <f>SUM(D17:D19)</f>
        <v>15</v>
      </c>
      <c r="E20" s="50">
        <f>SUM(E17:E19)</f>
        <v>18451</v>
      </c>
      <c r="F20" s="50">
        <f>SUM(F17:F19)</f>
        <v>7603</v>
      </c>
      <c r="G20" s="151"/>
    </row>
    <row r="21" spans="1:7" s="44" customFormat="1" ht="25.5" customHeight="1">
      <c r="A21" s="45">
        <v>16</v>
      </c>
      <c r="B21" s="19" t="s">
        <v>44</v>
      </c>
      <c r="C21" s="13" t="str">
        <f>'専用水道'!C21</f>
        <v>医療法人健生会
土庫病院</v>
      </c>
      <c r="D21" s="46"/>
      <c r="E21" s="8">
        <f>'専用水道'!G21</f>
        <v>180</v>
      </c>
      <c r="F21" s="8">
        <f>'専用水道'!H21</f>
        <v>0</v>
      </c>
      <c r="G21" s="152" t="str">
        <f>'専用水道'!J21</f>
        <v>併用</v>
      </c>
    </row>
    <row r="22" spans="1:7" s="44" customFormat="1" ht="25.5" customHeight="1">
      <c r="A22" s="45">
        <v>17</v>
      </c>
      <c r="B22" s="19" t="s">
        <v>44</v>
      </c>
      <c r="C22" s="13" t="str">
        <f>'専用水道'!C22</f>
        <v>ユニチカリアルティ（株）
オークタウン大和高田</v>
      </c>
      <c r="D22" s="46"/>
      <c r="E22" s="8">
        <f>'専用水道'!G22</f>
        <v>0</v>
      </c>
      <c r="F22" s="8">
        <f>'専用水道'!H22</f>
        <v>0</v>
      </c>
      <c r="G22" s="152" t="str">
        <f>'専用水道'!J22</f>
        <v>併用</v>
      </c>
    </row>
    <row r="23" spans="1:7" s="9" customFormat="1" ht="25.5" customHeight="1">
      <c r="A23" s="4"/>
      <c r="B23" s="5"/>
      <c r="C23" s="48" t="s">
        <v>59</v>
      </c>
      <c r="D23" s="49">
        <f>COUNTIF(G21:G22,"深井戸水")</f>
        <v>0</v>
      </c>
      <c r="E23" s="50">
        <f>SUMIF(G21:G22,"深井戸水",E21:E22)</f>
        <v>0</v>
      </c>
      <c r="F23" s="50">
        <f>SUMIF(G21:G22,"深井戸水",F21:F22)</f>
        <v>0</v>
      </c>
      <c r="G23" s="151"/>
    </row>
    <row r="24" spans="1:7" s="9" customFormat="1" ht="25.5" customHeight="1">
      <c r="A24" s="4"/>
      <c r="B24" s="5"/>
      <c r="C24" s="48" t="s">
        <v>60</v>
      </c>
      <c r="D24" s="49">
        <f>COUNTIF(G21:G22,"浄水受水")</f>
        <v>0</v>
      </c>
      <c r="E24" s="50">
        <f>SUMIF(G21:G22,"浄水受水",E21:E22)</f>
        <v>0</v>
      </c>
      <c r="F24" s="50">
        <f>SUMIF(G21:G22,"浄水受水",F21:F22)</f>
        <v>0</v>
      </c>
      <c r="G24" s="151"/>
    </row>
    <row r="25" spans="1:7" s="9" customFormat="1" ht="25.5" customHeight="1">
      <c r="A25" s="4"/>
      <c r="B25" s="5"/>
      <c r="C25" s="51" t="s">
        <v>2</v>
      </c>
      <c r="D25" s="49">
        <f>COUNTIF(G21:G22,"併用")</f>
        <v>2</v>
      </c>
      <c r="E25" s="50">
        <f>SUMIF(G21:G22,"併用",E21:E22)</f>
        <v>180</v>
      </c>
      <c r="F25" s="50">
        <f>SUMIF(G21:G22,"併用",F21:F22)</f>
        <v>0</v>
      </c>
      <c r="G25" s="151"/>
    </row>
    <row r="26" spans="1:7" s="9" customFormat="1" ht="25.5" customHeight="1">
      <c r="A26" s="4"/>
      <c r="B26" s="5"/>
      <c r="C26" s="51" t="s">
        <v>34</v>
      </c>
      <c r="D26" s="50">
        <f>SUM(D23:D25)</f>
        <v>2</v>
      </c>
      <c r="E26" s="50">
        <f>SUM(E23:E25)</f>
        <v>180</v>
      </c>
      <c r="F26" s="50">
        <f>SUM(F23:F25)</f>
        <v>0</v>
      </c>
      <c r="G26" s="151"/>
    </row>
    <row r="27" spans="1:7" s="44" customFormat="1" ht="25.5" customHeight="1">
      <c r="A27" s="45">
        <v>18</v>
      </c>
      <c r="B27" s="19" t="s">
        <v>16</v>
      </c>
      <c r="C27" s="13" t="str">
        <f>'専用水道'!C23</f>
        <v>独立行政法人都市再生機構
郡山駅前団地</v>
      </c>
      <c r="D27" s="46"/>
      <c r="E27" s="8">
        <f>'専用水道'!G23</f>
        <v>2999</v>
      </c>
      <c r="F27" s="8">
        <f>'専用水道'!H23</f>
        <v>1282</v>
      </c>
      <c r="G27" s="152" t="str">
        <f>'専用水道'!J23</f>
        <v>浄水受水</v>
      </c>
    </row>
    <row r="28" spans="1:7" s="44" customFormat="1" ht="25.5" customHeight="1">
      <c r="A28" s="45">
        <v>19</v>
      </c>
      <c r="B28" s="19" t="s">
        <v>16</v>
      </c>
      <c r="C28" s="13" t="str">
        <f>'専用水道'!C24</f>
        <v>奈良県中央卸売市場</v>
      </c>
      <c r="D28" s="47"/>
      <c r="E28" s="8">
        <f>'専用水道'!G24</f>
        <v>0</v>
      </c>
      <c r="F28" s="8">
        <f>'専用水道'!H24</f>
        <v>0</v>
      </c>
      <c r="G28" s="152" t="str">
        <f>'専用水道'!J24</f>
        <v>深井戸水</v>
      </c>
    </row>
    <row r="29" spans="1:7" s="44" customFormat="1" ht="25.5" customHeight="1">
      <c r="A29" s="45">
        <v>20</v>
      </c>
      <c r="B29" s="19" t="s">
        <v>16</v>
      </c>
      <c r="C29" s="13" t="str">
        <f>'専用水道'!C25</f>
        <v>ハウス食品（株）
奈良工場</v>
      </c>
      <c r="D29" s="47"/>
      <c r="E29" s="8">
        <f>'専用水道'!G25</f>
        <v>0</v>
      </c>
      <c r="F29" s="8">
        <f>'専用水道'!H25</f>
        <v>0</v>
      </c>
      <c r="G29" s="152" t="str">
        <f>'専用水道'!J25</f>
        <v>併用</v>
      </c>
    </row>
    <row r="30" spans="1:7" s="44" customFormat="1" ht="25.5" customHeight="1">
      <c r="A30" s="45">
        <v>21</v>
      </c>
      <c r="B30" s="19" t="s">
        <v>16</v>
      </c>
      <c r="C30" s="13" t="str">
        <f>'専用水道'!C26</f>
        <v>クオリカプス（株）</v>
      </c>
      <c r="D30" s="47"/>
      <c r="E30" s="8">
        <f>'専用水道'!G26</f>
        <v>0</v>
      </c>
      <c r="F30" s="8">
        <f>'専用水道'!H26</f>
        <v>0</v>
      </c>
      <c r="G30" s="152" t="str">
        <f>'専用水道'!J26</f>
        <v>併用</v>
      </c>
    </row>
    <row r="31" spans="1:7" s="9" customFormat="1" ht="25.5" customHeight="1">
      <c r="A31" s="45">
        <v>22</v>
      </c>
      <c r="B31" s="5" t="s">
        <v>16</v>
      </c>
      <c r="C31" s="13" t="str">
        <f>'専用水道'!C27</f>
        <v>医療社団法人田北会
田北病院</v>
      </c>
      <c r="D31" s="46"/>
      <c r="E31" s="8">
        <f>'専用水道'!G27</f>
        <v>100</v>
      </c>
      <c r="F31" s="8">
        <f>'専用水道'!H27</f>
        <v>0</v>
      </c>
      <c r="G31" s="152" t="str">
        <f>'専用水道'!J27</f>
        <v>併用</v>
      </c>
    </row>
    <row r="32" spans="1:7" s="9" customFormat="1" ht="25.5" customHeight="1">
      <c r="A32" s="45">
        <v>23</v>
      </c>
      <c r="B32" s="5" t="s">
        <v>16</v>
      </c>
      <c r="C32" s="13" t="str">
        <f>'専用水道'!C28</f>
        <v>社団法人全国社会保険協会連合会
奈良社会保険病院</v>
      </c>
      <c r="D32" s="46"/>
      <c r="E32" s="8">
        <f>'専用水道'!G28</f>
        <v>0</v>
      </c>
      <c r="F32" s="8">
        <f>'専用水道'!H28</f>
        <v>0</v>
      </c>
      <c r="G32" s="152" t="str">
        <f>'専用水道'!J28</f>
        <v>併用</v>
      </c>
    </row>
    <row r="33" spans="1:7" s="9" customFormat="1" ht="25.5" customHeight="1">
      <c r="A33" s="45">
        <v>24</v>
      </c>
      <c r="B33" s="5" t="s">
        <v>16</v>
      </c>
      <c r="C33" s="13" t="str">
        <f>'専用水道'!C29</f>
        <v>ユニー（株）
アピタ大和郡山店</v>
      </c>
      <c r="D33" s="46"/>
      <c r="E33" s="8">
        <f>'専用水道'!G29</f>
        <v>0</v>
      </c>
      <c r="F33" s="8">
        <f>'専用水道'!H29</f>
        <v>0</v>
      </c>
      <c r="G33" s="152" t="str">
        <f>'専用水道'!J29</f>
        <v>併用</v>
      </c>
    </row>
    <row r="34" spans="1:7" s="9" customFormat="1" ht="25.5" customHeight="1">
      <c r="A34" s="45">
        <v>25</v>
      </c>
      <c r="B34" s="5" t="s">
        <v>16</v>
      </c>
      <c r="C34" s="13" t="str">
        <f>'専用水道'!C30</f>
        <v>味覚糖（株）
奈良工場</v>
      </c>
      <c r="D34" s="46"/>
      <c r="E34" s="8">
        <f>'専用水道'!G30</f>
        <v>0</v>
      </c>
      <c r="F34" s="8">
        <f>'専用水道'!H30</f>
        <v>0</v>
      </c>
      <c r="G34" s="152" t="str">
        <f>'専用水道'!J30</f>
        <v>併用</v>
      </c>
    </row>
    <row r="35" spans="1:7" s="9" customFormat="1" ht="25.5" customHeight="1">
      <c r="A35" s="45">
        <v>26</v>
      </c>
      <c r="B35" s="5" t="s">
        <v>16</v>
      </c>
      <c r="C35" s="13" t="str">
        <f>'専用水道'!C31</f>
        <v>医療法人青心会
郡山青藍病院</v>
      </c>
      <c r="D35" s="46"/>
      <c r="E35" s="8">
        <f>'専用水道'!G31</f>
        <v>0</v>
      </c>
      <c r="F35" s="8">
        <f>'専用水道'!H31</f>
        <v>0</v>
      </c>
      <c r="G35" s="152" t="str">
        <f>'専用水道'!J31</f>
        <v>併用</v>
      </c>
    </row>
    <row r="36" spans="1:7" s="9" customFormat="1" ht="25.5" customHeight="1">
      <c r="A36" s="45">
        <v>27</v>
      </c>
      <c r="B36" s="5" t="s">
        <v>16</v>
      </c>
      <c r="C36" s="13" t="str">
        <f>'専用水道'!C32</f>
        <v>独立行政法人　国立病院機構
やまと精神医療センター</v>
      </c>
      <c r="D36" s="46"/>
      <c r="E36" s="8">
        <f>'専用水道'!G32</f>
        <v>20</v>
      </c>
      <c r="F36" s="8">
        <f>'専用水道'!H32</f>
        <v>0</v>
      </c>
      <c r="G36" s="152" t="str">
        <f>'専用水道'!J32</f>
        <v>併用</v>
      </c>
    </row>
    <row r="37" spans="1:7" s="9" customFormat="1" ht="25.5" customHeight="1">
      <c r="A37" s="45">
        <v>28</v>
      </c>
      <c r="B37" s="5" t="s">
        <v>16</v>
      </c>
      <c r="C37" s="13" t="str">
        <f>'専用水道'!C33</f>
        <v>イオンモール㈱
大和郡山店</v>
      </c>
      <c r="D37" s="46"/>
      <c r="E37" s="8">
        <f>'専用水道'!G33</f>
        <v>0</v>
      </c>
      <c r="F37" s="8">
        <f>'専用水道'!H33</f>
        <v>0</v>
      </c>
      <c r="G37" s="152" t="str">
        <f>'専用水道'!J33</f>
        <v>併用</v>
      </c>
    </row>
    <row r="38" spans="1:7" s="9" customFormat="1" ht="25.5" customHeight="1">
      <c r="A38" s="4"/>
      <c r="B38" s="5"/>
      <c r="C38" s="48" t="s">
        <v>59</v>
      </c>
      <c r="D38" s="49">
        <f>COUNTIF(G27:G37,"深井戸水")</f>
        <v>1</v>
      </c>
      <c r="E38" s="50">
        <f>SUMIF(G27:G37,"深井戸水",E27:E37)</f>
        <v>0</v>
      </c>
      <c r="F38" s="50">
        <f>SUMIF(G27:G37,"深井戸水",F27:F37)</f>
        <v>0</v>
      </c>
      <c r="G38" s="151"/>
    </row>
    <row r="39" spans="1:7" s="9" customFormat="1" ht="25.5" customHeight="1">
      <c r="A39" s="4"/>
      <c r="B39" s="5"/>
      <c r="C39" s="48" t="s">
        <v>60</v>
      </c>
      <c r="D39" s="49">
        <f>COUNTIF(G27:G37,"浄水受水")</f>
        <v>1</v>
      </c>
      <c r="E39" s="50">
        <f>SUMIF(G27:G37,"浄水受水",E27:E37)</f>
        <v>2999</v>
      </c>
      <c r="F39" s="50">
        <f>SUMIF(G27:G37,"浄水受水",F27:F37)</f>
        <v>1282</v>
      </c>
      <c r="G39" s="151"/>
    </row>
    <row r="40" spans="1:7" s="9" customFormat="1" ht="25.5" customHeight="1">
      <c r="A40" s="4"/>
      <c r="B40" s="5"/>
      <c r="C40" s="51" t="s">
        <v>2</v>
      </c>
      <c r="D40" s="49">
        <f>COUNTIF(G27:G37,"併用")</f>
        <v>9</v>
      </c>
      <c r="E40" s="50">
        <f>SUMIF(G27:G37,"併用",E27:E37)</f>
        <v>120</v>
      </c>
      <c r="F40" s="50">
        <f>SUMIF(G27:G37,"併用",F27:F37)</f>
        <v>0</v>
      </c>
      <c r="G40" s="151"/>
    </row>
    <row r="41" spans="1:7" s="9" customFormat="1" ht="25.5" customHeight="1">
      <c r="A41" s="4"/>
      <c r="B41" s="5"/>
      <c r="C41" s="51" t="s">
        <v>34</v>
      </c>
      <c r="D41" s="50">
        <f>SUM(D38:D40)</f>
        <v>11</v>
      </c>
      <c r="E41" s="50">
        <f>SUM(E38:E40)</f>
        <v>3119</v>
      </c>
      <c r="F41" s="50">
        <f>SUM(F38:F40)</f>
        <v>1282</v>
      </c>
      <c r="G41" s="151"/>
    </row>
    <row r="42" spans="1:7" s="44" customFormat="1" ht="25.5" customHeight="1">
      <c r="A42" s="45">
        <v>29</v>
      </c>
      <c r="B42" s="19" t="s">
        <v>39</v>
      </c>
      <c r="C42" s="7" t="str">
        <f>'専用水道'!C34</f>
        <v>宗教法人天理教</v>
      </c>
      <c r="D42" s="47"/>
      <c r="E42" s="8">
        <f>'専用水道'!G34</f>
        <v>1900</v>
      </c>
      <c r="F42" s="8">
        <f>'専用水道'!H34</f>
        <v>1900</v>
      </c>
      <c r="G42" s="152" t="str">
        <f>'専用水道'!J34</f>
        <v>併用</v>
      </c>
    </row>
    <row r="43" spans="1:7" s="44" customFormat="1" ht="25.5" customHeight="1">
      <c r="A43" s="45">
        <v>30</v>
      </c>
      <c r="B43" s="19" t="s">
        <v>39</v>
      </c>
      <c r="C43" s="7" t="str">
        <f>'専用水道'!C35</f>
        <v>医療法人健和会
奈良東病院</v>
      </c>
      <c r="D43" s="47"/>
      <c r="E43" s="8">
        <f>'専用水道'!G35</f>
        <v>345</v>
      </c>
      <c r="F43" s="8">
        <f>'専用水道'!H35</f>
        <v>342</v>
      </c>
      <c r="G43" s="152" t="str">
        <f>'専用水道'!J35</f>
        <v>併用</v>
      </c>
    </row>
    <row r="44" spans="1:7" s="44" customFormat="1" ht="25.5" customHeight="1">
      <c r="A44" s="45">
        <v>31</v>
      </c>
      <c r="B44" s="19" t="s">
        <v>39</v>
      </c>
      <c r="C44" s="7" t="str">
        <f>'専用水道'!C36</f>
        <v>社会医療法人高清会
高井病院</v>
      </c>
      <c r="D44" s="47"/>
      <c r="E44" s="8">
        <f>'専用水道'!G36</f>
        <v>0</v>
      </c>
      <c r="F44" s="8">
        <f>'専用水道'!H36</f>
        <v>0</v>
      </c>
      <c r="G44" s="152" t="str">
        <f>'専用水道'!J36</f>
        <v>併用</v>
      </c>
    </row>
    <row r="45" spans="1:7" s="9" customFormat="1" ht="25.5" customHeight="1">
      <c r="A45" s="4"/>
      <c r="B45" s="5"/>
      <c r="C45" s="48" t="s">
        <v>59</v>
      </c>
      <c r="D45" s="49">
        <f>COUNTIF(G42:G44,"深井戸水")</f>
        <v>0</v>
      </c>
      <c r="E45" s="50">
        <f>SUMIF(G42:G44,"深井戸水",E42:E44)</f>
        <v>0</v>
      </c>
      <c r="F45" s="50">
        <f>SUMIF(G42:G44,"深井戸水",F42:F44)</f>
        <v>0</v>
      </c>
      <c r="G45" s="151"/>
    </row>
    <row r="46" spans="1:7" s="9" customFormat="1" ht="25.5" customHeight="1">
      <c r="A46" s="4"/>
      <c r="B46" s="5"/>
      <c r="C46" s="48" t="s">
        <v>60</v>
      </c>
      <c r="D46" s="49">
        <f>COUNTIF(G42:G44,"浄水受水")</f>
        <v>0</v>
      </c>
      <c r="E46" s="50">
        <f>SUMIF(G42:G44,"浄水受水",E42:E44)</f>
        <v>0</v>
      </c>
      <c r="F46" s="50">
        <f>SUMIF(G42:G44,"浄水受水",F42:F44)</f>
        <v>0</v>
      </c>
      <c r="G46" s="151"/>
    </row>
    <row r="47" spans="1:7" s="9" customFormat="1" ht="25.5" customHeight="1">
      <c r="A47" s="4"/>
      <c r="B47" s="5"/>
      <c r="C47" s="51" t="s">
        <v>2</v>
      </c>
      <c r="D47" s="49">
        <f>COUNTIF(G42:G44,"併用")</f>
        <v>3</v>
      </c>
      <c r="E47" s="50">
        <f>SUMIF(G42:G44,"併用",E42:E44)</f>
        <v>2245</v>
      </c>
      <c r="F47" s="50">
        <f>SUMIF(G42:G44,"併用",F42:F44)</f>
        <v>2242</v>
      </c>
      <c r="G47" s="151"/>
    </row>
    <row r="48" spans="1:7" s="9" customFormat="1" ht="25.5" customHeight="1">
      <c r="A48" s="4"/>
      <c r="B48" s="5"/>
      <c r="C48" s="51" t="s">
        <v>34</v>
      </c>
      <c r="D48" s="50">
        <f>SUM(D45:D47)</f>
        <v>3</v>
      </c>
      <c r="E48" s="50">
        <f>SUM(E45:E47)</f>
        <v>2245</v>
      </c>
      <c r="F48" s="50">
        <f>SUM(F45:F47)</f>
        <v>2242</v>
      </c>
      <c r="G48" s="151"/>
    </row>
    <row r="49" spans="1:7" s="44" customFormat="1" ht="25.5" customHeight="1">
      <c r="A49" s="45">
        <v>32</v>
      </c>
      <c r="B49" s="19" t="s">
        <v>45</v>
      </c>
      <c r="C49" s="13" t="str">
        <f>'専用水道'!C37</f>
        <v>公立大学法人
奈良県立医科大学</v>
      </c>
      <c r="D49" s="46"/>
      <c r="E49" s="8">
        <f>'専用水道'!G37</f>
        <v>200</v>
      </c>
      <c r="F49" s="8">
        <f>'専用水道'!H37</f>
        <v>0</v>
      </c>
      <c r="G49" s="152" t="str">
        <f>'専用水道'!J37</f>
        <v>併用</v>
      </c>
    </row>
    <row r="50" spans="1:7" s="44" customFormat="1" ht="25.5" customHeight="1">
      <c r="A50" s="45">
        <v>33</v>
      </c>
      <c r="B50" s="19" t="s">
        <v>45</v>
      </c>
      <c r="C50" s="13" t="str">
        <f>'専用水道'!C38</f>
        <v>㈱近鉄百貨店
橿原店</v>
      </c>
      <c r="D50" s="47"/>
      <c r="E50" s="8">
        <f>'専用水道'!G38</f>
        <v>0</v>
      </c>
      <c r="F50" s="8">
        <f>'専用水道'!H38</f>
        <v>0</v>
      </c>
      <c r="G50" s="152" t="str">
        <f>'専用水道'!J38</f>
        <v>併用</v>
      </c>
    </row>
    <row r="51" spans="1:7" s="44" customFormat="1" ht="25.5" customHeight="1">
      <c r="A51" s="45">
        <v>34</v>
      </c>
      <c r="B51" s="19" t="s">
        <v>45</v>
      </c>
      <c r="C51" s="13" t="str">
        <f>'専用水道'!C39</f>
        <v>社会医療法人平成記念病院</v>
      </c>
      <c r="D51" s="47"/>
      <c r="E51" s="8">
        <f>'専用水道'!G39</f>
        <v>0</v>
      </c>
      <c r="F51" s="8">
        <f>'専用水道'!H39</f>
        <v>0</v>
      </c>
      <c r="G51" s="152" t="str">
        <f>'専用水道'!J39</f>
        <v>併用</v>
      </c>
    </row>
    <row r="52" spans="1:7" s="44" customFormat="1" ht="25.5" customHeight="1">
      <c r="A52" s="45">
        <v>35</v>
      </c>
      <c r="B52" s="19" t="s">
        <v>45</v>
      </c>
      <c r="C52" s="13" t="str">
        <f>'専用水道'!C40</f>
        <v>社会福祉法人松福会
ケアステージみみなし</v>
      </c>
      <c r="D52" s="46"/>
      <c r="E52" s="8">
        <f>'専用水道'!G40</f>
        <v>80</v>
      </c>
      <c r="F52" s="8">
        <f>'専用水道'!H40</f>
        <v>80</v>
      </c>
      <c r="G52" s="152" t="str">
        <f>'専用水道'!J40</f>
        <v>併用</v>
      </c>
    </row>
    <row r="53" spans="1:7" s="44" customFormat="1" ht="25.5" customHeight="1">
      <c r="A53" s="45">
        <v>36</v>
      </c>
      <c r="B53" s="19" t="s">
        <v>45</v>
      </c>
      <c r="C53" s="13" t="str">
        <f>'専用水道'!C41</f>
        <v>レイクフィールド・アンド・デベロッパーズ（株）
ツインゲート橿原</v>
      </c>
      <c r="D53" s="46"/>
      <c r="E53" s="8">
        <f>'専用水道'!G41</f>
        <v>0</v>
      </c>
      <c r="F53" s="8">
        <f>'専用水道'!H41</f>
        <v>0</v>
      </c>
      <c r="G53" s="152" t="str">
        <f>'専用水道'!J41</f>
        <v>併用</v>
      </c>
    </row>
    <row r="54" spans="1:7" s="44" customFormat="1" ht="25.5" customHeight="1">
      <c r="A54" s="45">
        <v>37</v>
      </c>
      <c r="B54" s="19" t="s">
        <v>45</v>
      </c>
      <c r="C54" s="13" t="str">
        <f>'専用水道'!C42</f>
        <v>社会福祉法人三養福祉会
橿原の郷</v>
      </c>
      <c r="D54" s="46"/>
      <c r="E54" s="8">
        <f>'専用水道'!G42</f>
        <v>122</v>
      </c>
      <c r="F54" s="8">
        <f>'専用水道'!H42</f>
        <v>122</v>
      </c>
      <c r="G54" s="152" t="str">
        <f>'専用水道'!J42</f>
        <v>併用</v>
      </c>
    </row>
    <row r="55" spans="1:7" s="44" customFormat="1" ht="25.5" customHeight="1">
      <c r="A55" s="45">
        <v>38</v>
      </c>
      <c r="B55" s="19" t="s">
        <v>45</v>
      </c>
      <c r="C55" s="13" t="str">
        <f>'専用水道'!C43</f>
        <v>医療法人橿原友紘会
大和橿原病院</v>
      </c>
      <c r="D55" s="46"/>
      <c r="E55" s="8">
        <f>'専用水道'!G43</f>
        <v>0</v>
      </c>
      <c r="F55" s="8">
        <f>'専用水道'!H43</f>
        <v>0</v>
      </c>
      <c r="G55" s="152" t="str">
        <f>'専用水道'!J43</f>
        <v>併用</v>
      </c>
    </row>
    <row r="56" spans="1:7" s="44" customFormat="1" ht="25.5" customHeight="1">
      <c r="A56" s="45">
        <v>39</v>
      </c>
      <c r="B56" s="19" t="s">
        <v>45</v>
      </c>
      <c r="C56" s="13" t="str">
        <f>'専用水道'!C44</f>
        <v>医療法人社団南風会
万葉クリニック・万葉テラス</v>
      </c>
      <c r="D56" s="46"/>
      <c r="E56" s="8">
        <f>'専用水道'!G44</f>
        <v>340</v>
      </c>
      <c r="F56" s="8">
        <f>'専用水道'!H44</f>
        <v>320</v>
      </c>
      <c r="G56" s="152" t="str">
        <f>'専用水道'!J44</f>
        <v>併用</v>
      </c>
    </row>
    <row r="57" spans="1:7" s="44" customFormat="1" ht="25.5" customHeight="1">
      <c r="A57" s="45">
        <v>40</v>
      </c>
      <c r="B57" s="19" t="s">
        <v>45</v>
      </c>
      <c r="C57" s="13" t="str">
        <f>'専用水道'!C45</f>
        <v>介護老人福祉施設
かなはし苑</v>
      </c>
      <c r="D57" s="46"/>
      <c r="E57" s="8">
        <f>'専用水道'!G45</f>
        <v>235</v>
      </c>
      <c r="F57" s="8">
        <f>'専用水道'!H45</f>
        <v>130</v>
      </c>
      <c r="G57" s="152" t="str">
        <f>'専用水道'!J45</f>
        <v>併用</v>
      </c>
    </row>
    <row r="58" spans="1:7" s="44" customFormat="1" ht="25.5" customHeight="1">
      <c r="A58" s="45">
        <v>41</v>
      </c>
      <c r="B58" s="19" t="s">
        <v>45</v>
      </c>
      <c r="C58" s="13" t="str">
        <f>'専用水道'!C46</f>
        <v>イオンモール㈱
イオンモール橿原Ⅰ期棟</v>
      </c>
      <c r="D58" s="46"/>
      <c r="E58" s="8">
        <f>'専用水道'!G46</f>
        <v>0</v>
      </c>
      <c r="F58" s="8">
        <f>'専用水道'!H46</f>
        <v>0</v>
      </c>
      <c r="G58" s="152" t="str">
        <f>'専用水道'!J46</f>
        <v>併用</v>
      </c>
    </row>
    <row r="59" spans="1:7" s="44" customFormat="1" ht="25.5" customHeight="1">
      <c r="A59" s="45">
        <v>42</v>
      </c>
      <c r="B59" s="19" t="s">
        <v>45</v>
      </c>
      <c r="C59" s="13" t="str">
        <f>'専用水道'!C47</f>
        <v>イオンモール㈱
イオンモール橿原Ⅱ期棟</v>
      </c>
      <c r="D59" s="46"/>
      <c r="E59" s="8">
        <f>'専用水道'!G47</f>
        <v>0</v>
      </c>
      <c r="F59" s="8">
        <f>'専用水道'!H47</f>
        <v>0</v>
      </c>
      <c r="G59" s="152" t="str">
        <f>'専用水道'!J47</f>
        <v>併用</v>
      </c>
    </row>
    <row r="60" spans="1:7" s="44" customFormat="1" ht="25.5" customHeight="1">
      <c r="A60" s="45">
        <v>43</v>
      </c>
      <c r="B60" s="19" t="s">
        <v>45</v>
      </c>
      <c r="C60" s="13" t="str">
        <f>'専用水道'!C48</f>
        <v>社会医療法人平成記念病院
平成まほろば病院</v>
      </c>
      <c r="D60" s="46"/>
      <c r="E60" s="8">
        <f>'専用水道'!G48</f>
        <v>170</v>
      </c>
      <c r="F60" s="8">
        <f>'専用水道'!H48</f>
        <v>170</v>
      </c>
      <c r="G60" s="152" t="str">
        <f>'専用水道'!J48</f>
        <v>併用</v>
      </c>
    </row>
    <row r="61" spans="1:7" s="9" customFormat="1" ht="25.5" customHeight="1">
      <c r="A61" s="4"/>
      <c r="B61" s="5"/>
      <c r="C61" s="48" t="s">
        <v>59</v>
      </c>
      <c r="D61" s="49">
        <f>COUNTIF(G49:G60,"深井戸水")</f>
        <v>0</v>
      </c>
      <c r="E61" s="50">
        <f>SUMIF(G49:G60,"深井戸水",E49:E60)</f>
        <v>0</v>
      </c>
      <c r="F61" s="50">
        <f>SUMIF(G49:G60,"深井戸水",F49:F60)</f>
        <v>0</v>
      </c>
      <c r="G61" s="151"/>
    </row>
    <row r="62" spans="1:7" s="9" customFormat="1" ht="25.5" customHeight="1">
      <c r="A62" s="4"/>
      <c r="B62" s="5"/>
      <c r="C62" s="48" t="s">
        <v>60</v>
      </c>
      <c r="D62" s="49">
        <f>COUNTIF(G49:G60,"浄水受水")</f>
        <v>0</v>
      </c>
      <c r="E62" s="50">
        <f>SUMIF(G49:G60,"浄水受水",E49:E60)</f>
        <v>0</v>
      </c>
      <c r="F62" s="50">
        <f>SUMIF(G49:G60,"浄水受水",F49:F60)</f>
        <v>0</v>
      </c>
      <c r="G62" s="151"/>
    </row>
    <row r="63" spans="1:7" s="9" customFormat="1" ht="25.5" customHeight="1">
      <c r="A63" s="4"/>
      <c r="B63" s="5"/>
      <c r="C63" s="51" t="s">
        <v>2</v>
      </c>
      <c r="D63" s="49">
        <f>COUNTIF(G49:G60,"併用")</f>
        <v>12</v>
      </c>
      <c r="E63" s="50">
        <f>SUMIF(G49:G60,"併用",E49:E60)</f>
        <v>1147</v>
      </c>
      <c r="F63" s="50">
        <f>SUMIF(G49:G60,"併用",F49:F60)</f>
        <v>822</v>
      </c>
      <c r="G63" s="151"/>
    </row>
    <row r="64" spans="1:7" s="9" customFormat="1" ht="25.5" customHeight="1">
      <c r="A64" s="4"/>
      <c r="B64" s="5"/>
      <c r="C64" s="51" t="s">
        <v>34</v>
      </c>
      <c r="D64" s="50">
        <f>SUM(D61:D63)</f>
        <v>12</v>
      </c>
      <c r="E64" s="50">
        <f>SUM(E61:E63)</f>
        <v>1147</v>
      </c>
      <c r="F64" s="50">
        <f>SUM(F61:F63)</f>
        <v>822</v>
      </c>
      <c r="G64" s="151"/>
    </row>
    <row r="65" spans="1:7" s="44" customFormat="1" ht="25.5" customHeight="1">
      <c r="A65" s="45">
        <v>44</v>
      </c>
      <c r="B65" s="19" t="s">
        <v>46</v>
      </c>
      <c r="C65" s="6" t="str">
        <f>'専用水道'!C49</f>
        <v>社会福祉法人恩賜財団
済生会中和病院</v>
      </c>
      <c r="D65" s="46"/>
      <c r="E65" s="8">
        <f>'専用水道'!G49</f>
        <v>0</v>
      </c>
      <c r="F65" s="8">
        <f>'専用水道'!G49</f>
        <v>0</v>
      </c>
      <c r="G65" s="152" t="str">
        <f>'専用水道'!J49</f>
        <v>併用</v>
      </c>
    </row>
    <row r="66" spans="1:7" s="9" customFormat="1" ht="25.5" customHeight="1">
      <c r="A66" s="4"/>
      <c r="B66" s="5"/>
      <c r="C66" s="48" t="s">
        <v>59</v>
      </c>
      <c r="D66" s="49">
        <f>COUNTIF(G65:G65,"深井戸水")</f>
        <v>0</v>
      </c>
      <c r="E66" s="50">
        <f>SUMIF(G65:G65,"深井戸水",E65:E65)</f>
        <v>0</v>
      </c>
      <c r="F66" s="50">
        <f>SUMIF(G65:G65,"深井戸水",F65:F65)</f>
        <v>0</v>
      </c>
      <c r="G66" s="151"/>
    </row>
    <row r="67" spans="1:7" s="9" customFormat="1" ht="25.5" customHeight="1">
      <c r="A67" s="4"/>
      <c r="B67" s="5"/>
      <c r="C67" s="48" t="s">
        <v>60</v>
      </c>
      <c r="D67" s="49">
        <f>COUNTIF(G65:G65,"浄水受水")</f>
        <v>0</v>
      </c>
      <c r="E67" s="50">
        <f>SUMIF(G65:G65,"浄水受水",E65:E65)</f>
        <v>0</v>
      </c>
      <c r="F67" s="50">
        <f>SUMIF(G65:G65,"浄水受水",F65:F65)</f>
        <v>0</v>
      </c>
      <c r="G67" s="151"/>
    </row>
    <row r="68" spans="1:7" s="9" customFormat="1" ht="25.5" customHeight="1">
      <c r="A68" s="4"/>
      <c r="B68" s="5"/>
      <c r="C68" s="51" t="s">
        <v>2</v>
      </c>
      <c r="D68" s="49">
        <f>COUNTIF(G65:G65,"併用")</f>
        <v>1</v>
      </c>
      <c r="E68" s="50">
        <f>SUMIF(G65:G65,"併用",E65:E65)</f>
        <v>0</v>
      </c>
      <c r="F68" s="50">
        <f>SUMIF(G65:G65,"併用",F65:F65)</f>
        <v>0</v>
      </c>
      <c r="G68" s="151"/>
    </row>
    <row r="69" spans="1:7" s="9" customFormat="1" ht="25.5" customHeight="1">
      <c r="A69" s="4"/>
      <c r="B69" s="5"/>
      <c r="C69" s="51" t="s">
        <v>34</v>
      </c>
      <c r="D69" s="50">
        <f>SUM(D66:D68)</f>
        <v>1</v>
      </c>
      <c r="E69" s="50">
        <f>SUM(E66:E68)</f>
        <v>0</v>
      </c>
      <c r="F69" s="50">
        <f>SUM(F66:F68)</f>
        <v>0</v>
      </c>
      <c r="G69" s="151"/>
    </row>
    <row r="70" spans="1:7" s="44" customFormat="1" ht="25.5" customHeight="1">
      <c r="A70" s="45">
        <v>45</v>
      </c>
      <c r="B70" s="19" t="s">
        <v>7</v>
      </c>
      <c r="C70" s="13" t="str">
        <f>'専用水道'!C50</f>
        <v>医療法人鴻池会
秋津鴻池病院</v>
      </c>
      <c r="D70" s="46"/>
      <c r="E70" s="8">
        <f>'専用水道'!G50</f>
        <v>0</v>
      </c>
      <c r="F70" s="8">
        <f>'専用水道'!H50</f>
        <v>31</v>
      </c>
      <c r="G70" s="152" t="str">
        <f>'専用水道'!J50</f>
        <v>併用</v>
      </c>
    </row>
    <row r="71" spans="1:7" s="44" customFormat="1" ht="25.5" customHeight="1">
      <c r="A71" s="45">
        <v>46</v>
      </c>
      <c r="B71" s="19" t="s">
        <v>7</v>
      </c>
      <c r="C71" s="13" t="str">
        <f>'専用水道'!C51</f>
        <v>社会福祉法人恩賜財団
済生会御所病院</v>
      </c>
      <c r="D71" s="46"/>
      <c r="E71" s="8">
        <f>'専用水道'!G51</f>
        <v>0</v>
      </c>
      <c r="F71" s="8">
        <f>'専用水道'!H51</f>
        <v>0</v>
      </c>
      <c r="G71" s="152" t="str">
        <f>'専用水道'!J51</f>
        <v>併用</v>
      </c>
    </row>
    <row r="72" spans="1:7" s="9" customFormat="1" ht="25.5" customHeight="1">
      <c r="A72" s="4"/>
      <c r="B72" s="5"/>
      <c r="C72" s="48" t="s">
        <v>59</v>
      </c>
      <c r="D72" s="49">
        <f>COUNTIF(G70:G71,"深井戸水")</f>
        <v>0</v>
      </c>
      <c r="E72" s="50">
        <f>SUMIF(G70:G71,"深井戸水",E70:E71)</f>
        <v>0</v>
      </c>
      <c r="F72" s="50">
        <f>SUMIF(G70:G71,"深井戸水",F70:F71)</f>
        <v>0</v>
      </c>
      <c r="G72" s="151"/>
    </row>
    <row r="73" spans="1:7" s="9" customFormat="1" ht="25.5" customHeight="1">
      <c r="A73" s="4"/>
      <c r="B73" s="5"/>
      <c r="C73" s="48" t="s">
        <v>60</v>
      </c>
      <c r="D73" s="49">
        <f>COUNTIF(G70:G71,"浄水受水")</f>
        <v>0</v>
      </c>
      <c r="E73" s="50">
        <f>SUMIF(G70:G71,"浄水受水",E70:E71)</f>
        <v>0</v>
      </c>
      <c r="F73" s="50">
        <f>SUMIF(G70:G71,"浄水受水",F70:F71)</f>
        <v>0</v>
      </c>
      <c r="G73" s="151"/>
    </row>
    <row r="74" spans="1:7" s="9" customFormat="1" ht="25.5" customHeight="1">
      <c r="A74" s="4"/>
      <c r="B74" s="5"/>
      <c r="C74" s="51" t="s">
        <v>2</v>
      </c>
      <c r="D74" s="49">
        <f>COUNTIF(G70:G71,"併用")</f>
        <v>2</v>
      </c>
      <c r="E74" s="50">
        <f>SUMIF(G70:G71,"併用",E70:E71)</f>
        <v>0</v>
      </c>
      <c r="F74" s="50">
        <f>SUMIF(G70:G71,"併用",F70:F71)</f>
        <v>31</v>
      </c>
      <c r="G74" s="151"/>
    </row>
    <row r="75" spans="1:7" s="9" customFormat="1" ht="25.5" customHeight="1">
      <c r="A75" s="4"/>
      <c r="B75" s="5"/>
      <c r="C75" s="51" t="s">
        <v>34</v>
      </c>
      <c r="D75" s="50">
        <f>SUM(D72:D74)</f>
        <v>2</v>
      </c>
      <c r="E75" s="50">
        <f>SUM(E72:E74)</f>
        <v>0</v>
      </c>
      <c r="F75" s="50">
        <f>SUM(F72:F74)</f>
        <v>31</v>
      </c>
      <c r="G75" s="151"/>
    </row>
    <row r="76" spans="1:7" s="44" customFormat="1" ht="25.5" customHeight="1">
      <c r="A76" s="45">
        <v>47</v>
      </c>
      <c r="B76" s="19" t="s">
        <v>3</v>
      </c>
      <c r="C76" s="6" t="str">
        <f>'専用水道'!C52</f>
        <v>近鉄レジャーサービス（株）
生駒山上遊園地</v>
      </c>
      <c r="D76" s="46"/>
      <c r="E76" s="8">
        <f>'専用水道'!G52</f>
        <v>10</v>
      </c>
      <c r="F76" s="8">
        <f>'専用水道'!H52</f>
        <v>10</v>
      </c>
      <c r="G76" s="152" t="str">
        <f>'専用水道'!J52</f>
        <v>浄水受水</v>
      </c>
    </row>
    <row r="77" spans="1:7" s="44" customFormat="1" ht="25.5" customHeight="1">
      <c r="A77" s="45">
        <v>48</v>
      </c>
      <c r="B77" s="19" t="s">
        <v>3</v>
      </c>
      <c r="C77" s="6" t="str">
        <f>'専用水道'!C53</f>
        <v>イオンリテール（株）
イオンモール奈良登美ヶ丘</v>
      </c>
      <c r="D77" s="46"/>
      <c r="E77" s="8">
        <f>'専用水道'!G53</f>
        <v>0</v>
      </c>
      <c r="F77" s="8">
        <f>'専用水道'!H53</f>
        <v>0</v>
      </c>
      <c r="G77" s="152" t="str">
        <f>'専用水道'!J53</f>
        <v>併用</v>
      </c>
    </row>
    <row r="78" spans="1:7" s="44" customFormat="1" ht="25.5" customHeight="1">
      <c r="A78" s="45">
        <v>49</v>
      </c>
      <c r="B78" s="19" t="s">
        <v>3</v>
      </c>
      <c r="C78" s="6" t="str">
        <f>'専用水道'!C54</f>
        <v>（株）王将フードサービス
餃子の王将チェーン　阪奈生駒店</v>
      </c>
      <c r="D78" s="46"/>
      <c r="E78" s="8">
        <f>'専用水道'!G54</f>
        <v>0</v>
      </c>
      <c r="F78" s="8">
        <f>'専用水道'!H54</f>
        <v>0</v>
      </c>
      <c r="G78" s="152" t="str">
        <f>'専用水道'!J54</f>
        <v>併用</v>
      </c>
    </row>
    <row r="79" spans="1:7" s="9" customFormat="1" ht="25.5" customHeight="1">
      <c r="A79" s="4"/>
      <c r="B79" s="5"/>
      <c r="C79" s="48" t="s">
        <v>59</v>
      </c>
      <c r="D79" s="49">
        <f>COUNTIF(G76:G78,"深井戸水")</f>
        <v>0</v>
      </c>
      <c r="E79" s="50">
        <f>SUMIF(G76:G78,"深井戸水",E76:E78)</f>
        <v>0</v>
      </c>
      <c r="F79" s="50">
        <f>SUMIF(G76:G78,"深井戸水",F76:F78)</f>
        <v>0</v>
      </c>
      <c r="G79" s="151"/>
    </row>
    <row r="80" spans="1:7" s="9" customFormat="1" ht="25.5" customHeight="1">
      <c r="A80" s="4"/>
      <c r="B80" s="5"/>
      <c r="C80" s="48" t="s">
        <v>60</v>
      </c>
      <c r="D80" s="49">
        <f>COUNTIF(G76:G78,"浄水受水")</f>
        <v>1</v>
      </c>
      <c r="E80" s="50">
        <f>SUMIF(G76:G78,"浄水受水",E76:E78)</f>
        <v>10</v>
      </c>
      <c r="F80" s="50">
        <f>SUMIF(G76:G78,"浄水受水",F76:F78)</f>
        <v>10</v>
      </c>
      <c r="G80" s="151"/>
    </row>
    <row r="81" spans="1:7" s="9" customFormat="1" ht="25.5" customHeight="1">
      <c r="A81" s="4"/>
      <c r="B81" s="5"/>
      <c r="C81" s="51" t="s">
        <v>2</v>
      </c>
      <c r="D81" s="49">
        <f>COUNTIF(G76:G78,"併用")</f>
        <v>2</v>
      </c>
      <c r="E81" s="50">
        <f>SUMIF(G76:G78,"併用",E76:E78)</f>
        <v>0</v>
      </c>
      <c r="F81" s="50">
        <f>SUMIF(G76:G78,"併用",F76:F78)</f>
        <v>0</v>
      </c>
      <c r="G81" s="151"/>
    </row>
    <row r="82" spans="1:7" s="9" customFormat="1" ht="25.5" customHeight="1">
      <c r="A82" s="4"/>
      <c r="B82" s="5"/>
      <c r="C82" s="51" t="s">
        <v>34</v>
      </c>
      <c r="D82" s="50">
        <f>SUM(D79:D81)</f>
        <v>3</v>
      </c>
      <c r="E82" s="50">
        <f>SUM(E79:E81)</f>
        <v>10</v>
      </c>
      <c r="F82" s="50">
        <f>SUM(F79:F81)</f>
        <v>10</v>
      </c>
      <c r="G82" s="151"/>
    </row>
    <row r="83" spans="1:7" s="44" customFormat="1" ht="25.5" customHeight="1">
      <c r="A83" s="45">
        <v>50</v>
      </c>
      <c r="B83" s="19" t="s">
        <v>9</v>
      </c>
      <c r="C83" s="7" t="str">
        <f>'専用水道'!C55</f>
        <v>社会福祉法人心境荘苑</v>
      </c>
      <c r="D83" s="47"/>
      <c r="E83" s="8">
        <f>'専用水道'!G55</f>
        <v>250</v>
      </c>
      <c r="F83" s="8">
        <f>'専用水道'!H55</f>
        <v>170</v>
      </c>
      <c r="G83" s="152" t="str">
        <f>'専用水道'!J55</f>
        <v>併用</v>
      </c>
    </row>
    <row r="84" spans="1:7" s="44" customFormat="1" ht="25.5" customHeight="1">
      <c r="A84" s="45">
        <v>51</v>
      </c>
      <c r="B84" s="19" t="s">
        <v>9</v>
      </c>
      <c r="C84" s="7" t="str">
        <f>'専用水道'!C56</f>
        <v>特別養護老人ホーム
室生苑</v>
      </c>
      <c r="D84" s="47"/>
      <c r="E84" s="8">
        <f>'専用水道'!G56</f>
        <v>150</v>
      </c>
      <c r="F84" s="8">
        <f>'専用水道'!H56</f>
        <v>150</v>
      </c>
      <c r="G84" s="152" t="str">
        <f>'専用水道'!J56</f>
        <v>深井戸水</v>
      </c>
    </row>
    <row r="85" spans="1:7" s="9" customFormat="1" ht="25.5" customHeight="1">
      <c r="A85" s="4"/>
      <c r="B85" s="5"/>
      <c r="C85" s="48" t="s">
        <v>59</v>
      </c>
      <c r="D85" s="49">
        <f>COUNTIF(G83:G84,"深井戸水")</f>
        <v>1</v>
      </c>
      <c r="E85" s="50">
        <f>SUMIF(G83:G84,"深井戸水",E83:E84)</f>
        <v>150</v>
      </c>
      <c r="F85" s="50">
        <f>SUMIF(G83:G84,"深井戸水",F83:F84)</f>
        <v>150</v>
      </c>
      <c r="G85" s="151"/>
    </row>
    <row r="86" spans="1:7" s="9" customFormat="1" ht="25.5" customHeight="1">
      <c r="A86" s="4"/>
      <c r="B86" s="5"/>
      <c r="C86" s="48" t="s">
        <v>60</v>
      </c>
      <c r="D86" s="49">
        <f>COUNTIF(G83:G84,"浄水受水")</f>
        <v>0</v>
      </c>
      <c r="E86" s="50">
        <f>SUMIF(G83:G84,"浄水受水",E83:E84)</f>
        <v>0</v>
      </c>
      <c r="F86" s="50">
        <f>SUMIF(G83:G84,"浄水受水",F83:F84)</f>
        <v>0</v>
      </c>
      <c r="G86" s="151"/>
    </row>
    <row r="87" spans="1:7" s="9" customFormat="1" ht="25.5" customHeight="1">
      <c r="A87" s="4"/>
      <c r="B87" s="5"/>
      <c r="C87" s="51" t="s">
        <v>2</v>
      </c>
      <c r="D87" s="49">
        <f>COUNTIF(G83:G84,"併用")</f>
        <v>1</v>
      </c>
      <c r="E87" s="50">
        <f>SUMIF(G83:G84,"併用",E83:E84)</f>
        <v>250</v>
      </c>
      <c r="F87" s="50">
        <f>SUMIF(G83:G84,"併用",F83:F84)</f>
        <v>170</v>
      </c>
      <c r="G87" s="151"/>
    </row>
    <row r="88" spans="1:7" s="9" customFormat="1" ht="25.5" customHeight="1">
      <c r="A88" s="4"/>
      <c r="B88" s="5"/>
      <c r="C88" s="51" t="s">
        <v>34</v>
      </c>
      <c r="D88" s="50">
        <f>SUM(D85:D87)</f>
        <v>2</v>
      </c>
      <c r="E88" s="50">
        <f>SUM(E85:E87)</f>
        <v>400</v>
      </c>
      <c r="F88" s="50">
        <f>SUM(F85:F87)</f>
        <v>320</v>
      </c>
      <c r="G88" s="151"/>
    </row>
    <row r="89" spans="1:7" s="44" customFormat="1" ht="25.5" customHeight="1">
      <c r="A89" s="45">
        <v>52</v>
      </c>
      <c r="B89" s="19" t="s">
        <v>40</v>
      </c>
      <c r="C89" s="7" t="str">
        <f>'専用水道'!C57</f>
        <v>住江織物（株）
奈良工場</v>
      </c>
      <c r="D89" s="47"/>
      <c r="E89" s="8">
        <f>'専用水道'!G57</f>
        <v>29</v>
      </c>
      <c r="F89" s="8">
        <f>'専用水道'!H57</f>
        <v>8</v>
      </c>
      <c r="G89" s="152" t="str">
        <f>'専用水道'!J57</f>
        <v>深井戸水</v>
      </c>
    </row>
    <row r="90" spans="1:7" s="9" customFormat="1" ht="25.5" customHeight="1">
      <c r="A90" s="4"/>
      <c r="B90" s="5"/>
      <c r="C90" s="48" t="s">
        <v>59</v>
      </c>
      <c r="D90" s="49">
        <f>COUNTIF(G89:G89,"深井戸水")</f>
        <v>1</v>
      </c>
      <c r="E90" s="50">
        <f>SUMIF(G89:G89,"深井戸水",E89:E89)</f>
        <v>29</v>
      </c>
      <c r="F90" s="50">
        <f>SUMIF(G89:G89,"深井戸水",F89:F89)</f>
        <v>8</v>
      </c>
      <c r="G90" s="151"/>
    </row>
    <row r="91" spans="1:7" s="9" customFormat="1" ht="25.5" customHeight="1">
      <c r="A91" s="4"/>
      <c r="B91" s="5"/>
      <c r="C91" s="48" t="s">
        <v>60</v>
      </c>
      <c r="D91" s="49">
        <f>COUNTIF(G89:G89,"浄水受水")</f>
        <v>0</v>
      </c>
      <c r="E91" s="50">
        <f>SUMIF(G89:G89,"浄水受水",E89:E89)</f>
        <v>0</v>
      </c>
      <c r="F91" s="50">
        <f>SUMIF(G89:G89,"浄水受水",F89:F89)</f>
        <v>0</v>
      </c>
      <c r="G91" s="151"/>
    </row>
    <row r="92" spans="1:7" s="9" customFormat="1" ht="25.5" customHeight="1">
      <c r="A92" s="4"/>
      <c r="B92" s="5"/>
      <c r="C92" s="51" t="s">
        <v>2</v>
      </c>
      <c r="D92" s="49">
        <f>COUNTIF(G89:G89,"併用")</f>
        <v>0</v>
      </c>
      <c r="E92" s="50">
        <f>SUMIF(G89:G89,"併用",E89:E89)</f>
        <v>0</v>
      </c>
      <c r="F92" s="50">
        <f>SUMIF(G89:G89,"併用",F89:F89)</f>
        <v>0</v>
      </c>
      <c r="G92" s="151"/>
    </row>
    <row r="93" spans="1:7" s="9" customFormat="1" ht="25.5" customHeight="1">
      <c r="A93" s="4"/>
      <c r="B93" s="5"/>
      <c r="C93" s="51" t="s">
        <v>34</v>
      </c>
      <c r="D93" s="50">
        <f>SUM(D90:D92)</f>
        <v>1</v>
      </c>
      <c r="E93" s="50">
        <f>SUM(E90:E92)</f>
        <v>29</v>
      </c>
      <c r="F93" s="50">
        <f>SUM(F90:F92)</f>
        <v>8</v>
      </c>
      <c r="G93" s="151"/>
    </row>
    <row r="94" spans="1:7" s="44" customFormat="1" ht="25.5" customHeight="1">
      <c r="A94" s="45">
        <v>53</v>
      </c>
      <c r="B94" s="19" t="s">
        <v>95</v>
      </c>
      <c r="C94" s="13" t="str">
        <f>'専用水道'!C58</f>
        <v>財団法人信貴山病院
ハートランドしぎさん</v>
      </c>
      <c r="D94" s="47"/>
      <c r="E94" s="8">
        <f>'専用水道'!G58</f>
        <v>72</v>
      </c>
      <c r="F94" s="8">
        <f>'専用水道'!H58</f>
        <v>37</v>
      </c>
      <c r="G94" s="152" t="str">
        <f>'専用水道'!J58</f>
        <v>併用</v>
      </c>
    </row>
    <row r="95" spans="1:7" s="9" customFormat="1" ht="25.5" customHeight="1">
      <c r="A95" s="4"/>
      <c r="B95" s="5"/>
      <c r="C95" s="48" t="s">
        <v>59</v>
      </c>
      <c r="D95" s="49">
        <f>COUNTIF(G94:G94,"深井戸水")</f>
        <v>0</v>
      </c>
      <c r="E95" s="50">
        <f>SUMIF(G94:G94,"深井戸水",E94:E94)</f>
        <v>0</v>
      </c>
      <c r="F95" s="50">
        <f>SUMIF(G94:G94,"深井戸水",F94:F94)</f>
        <v>0</v>
      </c>
      <c r="G95" s="151"/>
    </row>
    <row r="96" spans="1:7" s="9" customFormat="1" ht="25.5" customHeight="1">
      <c r="A96" s="4"/>
      <c r="B96" s="5"/>
      <c r="C96" s="48" t="s">
        <v>60</v>
      </c>
      <c r="D96" s="49">
        <f>COUNTIF(G94:G94,"浄水受水")</f>
        <v>0</v>
      </c>
      <c r="E96" s="50">
        <f>SUMIF(G94:G94,"浄水受水",E94:E94)</f>
        <v>0</v>
      </c>
      <c r="F96" s="50">
        <f>SUMIF(G94:G94,"浄水受水",F94:F94)</f>
        <v>0</v>
      </c>
      <c r="G96" s="151"/>
    </row>
    <row r="97" spans="1:7" s="9" customFormat="1" ht="25.5" customHeight="1">
      <c r="A97" s="4"/>
      <c r="B97" s="5"/>
      <c r="C97" s="51" t="s">
        <v>2</v>
      </c>
      <c r="D97" s="49">
        <f>COUNTIF(G94:G94,"併用")</f>
        <v>1</v>
      </c>
      <c r="E97" s="50">
        <f>SUMIF(G94:G94,"併用",E94:E94)</f>
        <v>72</v>
      </c>
      <c r="F97" s="50">
        <f>SUMIF(G94:G94,"併用",F94:F94)</f>
        <v>37</v>
      </c>
      <c r="G97" s="151"/>
    </row>
    <row r="98" spans="1:7" s="9" customFormat="1" ht="25.5" customHeight="1">
      <c r="A98" s="4"/>
      <c r="B98" s="5"/>
      <c r="C98" s="51" t="s">
        <v>34</v>
      </c>
      <c r="D98" s="50">
        <f>SUM(D95:D97)</f>
        <v>1</v>
      </c>
      <c r="E98" s="50">
        <f>SUM(E95:E97)</f>
        <v>72</v>
      </c>
      <c r="F98" s="50">
        <f>SUM(F95:F97)</f>
        <v>37</v>
      </c>
      <c r="G98" s="151"/>
    </row>
    <row r="99" spans="1:7" s="9" customFormat="1" ht="25.5" customHeight="1">
      <c r="A99" s="45">
        <v>54</v>
      </c>
      <c r="B99" s="19" t="s">
        <v>135</v>
      </c>
      <c r="C99" s="13" t="str">
        <f>'専用水道'!C59</f>
        <v>医療法人誠安会
ぬくもり田原本</v>
      </c>
      <c r="D99" s="47"/>
      <c r="E99" s="8">
        <f>'専用水道'!G59</f>
        <v>80</v>
      </c>
      <c r="F99" s="8">
        <f>'専用水道'!H59</f>
        <v>80</v>
      </c>
      <c r="G99" s="152" t="str">
        <f>'専用水道'!J59</f>
        <v>併用</v>
      </c>
    </row>
    <row r="100" spans="1:7" s="9" customFormat="1" ht="25.5" customHeight="1">
      <c r="A100" s="45">
        <v>55</v>
      </c>
      <c r="B100" s="19" t="s">
        <v>135</v>
      </c>
      <c r="C100" s="13" t="str">
        <f>'専用水道'!C60</f>
        <v>社会福祉法人いわれ会
田原本園</v>
      </c>
      <c r="D100" s="47"/>
      <c r="E100" s="8">
        <f>'専用水道'!G60</f>
        <v>233</v>
      </c>
      <c r="F100" s="8">
        <f>'専用水道'!H60</f>
        <v>233</v>
      </c>
      <c r="G100" s="152" t="str">
        <f>'専用水道'!J60</f>
        <v>併用</v>
      </c>
    </row>
    <row r="101" spans="1:7" s="9" customFormat="1" ht="25.5" customHeight="1">
      <c r="A101" s="4"/>
      <c r="B101" s="5"/>
      <c r="C101" s="48" t="s">
        <v>59</v>
      </c>
      <c r="D101" s="49">
        <f>COUNTIF(G99:G100,"深井戸水")</f>
        <v>0</v>
      </c>
      <c r="E101" s="50">
        <f>SUMIF(G99:G100,"深井戸水",E99:E100)</f>
        <v>0</v>
      </c>
      <c r="F101" s="50">
        <f>SUMIF(G99:G100,"深井戸水",F99:F100)</f>
        <v>0</v>
      </c>
      <c r="G101" s="151"/>
    </row>
    <row r="102" spans="1:7" s="9" customFormat="1" ht="25.5" customHeight="1">
      <c r="A102" s="4"/>
      <c r="B102" s="5"/>
      <c r="C102" s="48" t="s">
        <v>60</v>
      </c>
      <c r="D102" s="49">
        <f>COUNTIF(G99:G100,"浄水受水")</f>
        <v>0</v>
      </c>
      <c r="E102" s="50">
        <f>SUMIF(G99:G100,"浄水受水",E99:E100)</f>
        <v>0</v>
      </c>
      <c r="F102" s="50">
        <f>SUMIF(G99:G100,"浄水受水",F99:F100)</f>
        <v>0</v>
      </c>
      <c r="G102" s="151"/>
    </row>
    <row r="103" spans="1:7" s="9" customFormat="1" ht="25.5" customHeight="1">
      <c r="A103" s="4"/>
      <c r="B103" s="5"/>
      <c r="C103" s="51" t="s">
        <v>2</v>
      </c>
      <c r="D103" s="49">
        <f>COUNTIF(G99:G100,"併用")</f>
        <v>2</v>
      </c>
      <c r="E103" s="50">
        <f>SUMIF(G99:G100,"併用",E99:E100)</f>
        <v>313</v>
      </c>
      <c r="F103" s="50">
        <f>SUMIF(G99:G100,"併用",F99:F100)</f>
        <v>313</v>
      </c>
      <c r="G103" s="151"/>
    </row>
    <row r="104" spans="1:7" s="9" customFormat="1" ht="25.5" customHeight="1">
      <c r="A104" s="4"/>
      <c r="B104" s="5"/>
      <c r="C104" s="51" t="s">
        <v>34</v>
      </c>
      <c r="D104" s="50">
        <f>SUM(D101:D103)</f>
        <v>2</v>
      </c>
      <c r="E104" s="50">
        <f>SUM(E101:E103)</f>
        <v>313</v>
      </c>
      <c r="F104" s="50">
        <f>SUM(F101:F103)</f>
        <v>313</v>
      </c>
      <c r="G104" s="151"/>
    </row>
    <row r="105" spans="1:7" s="44" customFormat="1" ht="25.5" customHeight="1">
      <c r="A105" s="45">
        <v>56</v>
      </c>
      <c r="B105" s="19" t="s">
        <v>32</v>
      </c>
      <c r="C105" s="6" t="str">
        <f>'専用水道'!C61</f>
        <v>独立行政法人都市再生機構
西大和片岡台団地</v>
      </c>
      <c r="D105" s="46"/>
      <c r="E105" s="8">
        <f>'専用水道'!G61</f>
        <v>7070</v>
      </c>
      <c r="F105" s="8">
        <f>'専用水道'!H61</f>
        <v>2509</v>
      </c>
      <c r="G105" s="152" t="str">
        <f>'専用水道'!J61</f>
        <v>浄水受水</v>
      </c>
    </row>
    <row r="106" spans="1:7" s="44" customFormat="1" ht="25.5" customHeight="1">
      <c r="A106" s="45">
        <v>57</v>
      </c>
      <c r="B106" s="19" t="s">
        <v>32</v>
      </c>
      <c r="C106" s="6" t="str">
        <f>'専用水道'!C62</f>
        <v>社会福祉法人郁慈会
服部記念病院</v>
      </c>
      <c r="D106" s="47"/>
      <c r="E106" s="8">
        <f>'専用水道'!G62</f>
        <v>530</v>
      </c>
      <c r="F106" s="8">
        <f>'専用水道'!H62</f>
        <v>530</v>
      </c>
      <c r="G106" s="152" t="str">
        <f>'専用水道'!J62</f>
        <v>併用</v>
      </c>
    </row>
    <row r="107" spans="1:7" s="44" customFormat="1" ht="25.5" customHeight="1">
      <c r="A107" s="45">
        <v>58</v>
      </c>
      <c r="B107" s="19" t="s">
        <v>32</v>
      </c>
      <c r="C107" s="6" t="str">
        <f>'専用水道'!C63</f>
        <v>医療法人友紘会
奈良友紘会病院</v>
      </c>
      <c r="D107" s="46"/>
      <c r="E107" s="8">
        <f>'専用水道'!G63</f>
        <v>0</v>
      </c>
      <c r="F107" s="8">
        <f>'専用水道'!H63</f>
        <v>0</v>
      </c>
      <c r="G107" s="152" t="str">
        <f>'専用水道'!J63</f>
        <v>併用</v>
      </c>
    </row>
    <row r="108" spans="1:7" s="44" customFormat="1" ht="25.5" customHeight="1">
      <c r="A108" s="45">
        <v>59</v>
      </c>
      <c r="B108" s="19" t="s">
        <v>47</v>
      </c>
      <c r="C108" s="6" t="str">
        <f>'専用水道'!C64</f>
        <v>医療法人友紘会
西大和リハビリテーション病院</v>
      </c>
      <c r="D108" s="46"/>
      <c r="E108" s="8">
        <f>'専用水道'!G64</f>
        <v>10</v>
      </c>
      <c r="F108" s="8">
        <f>'専用水道'!H64</f>
        <v>0</v>
      </c>
      <c r="G108" s="152" t="str">
        <f>'専用水道'!J64</f>
        <v>併用</v>
      </c>
    </row>
    <row r="109" spans="1:7" s="9" customFormat="1" ht="25.5" customHeight="1">
      <c r="A109" s="4"/>
      <c r="B109" s="5"/>
      <c r="C109" s="48" t="s">
        <v>59</v>
      </c>
      <c r="D109" s="49">
        <f>COUNTIF(G105:G108,"深井戸水")</f>
        <v>0</v>
      </c>
      <c r="E109" s="50">
        <f>SUMIF(G105:G108,"深井戸水",E105:E108)</f>
        <v>0</v>
      </c>
      <c r="F109" s="50">
        <f>SUMIF(G105:G108,"深井戸水",F105:F108)</f>
        <v>0</v>
      </c>
      <c r="G109" s="151"/>
    </row>
    <row r="110" spans="1:7" s="9" customFormat="1" ht="25.5" customHeight="1">
      <c r="A110" s="4"/>
      <c r="B110" s="5"/>
      <c r="C110" s="48" t="s">
        <v>60</v>
      </c>
      <c r="D110" s="49">
        <f>COUNTIF(G105:G108,"浄水受水")</f>
        <v>1</v>
      </c>
      <c r="E110" s="50">
        <f>SUMIF(G105:G108,"浄水受水",E105:E108)</f>
        <v>7070</v>
      </c>
      <c r="F110" s="50">
        <f>SUMIF(G105:G108,"浄水受水",F105:F108)</f>
        <v>2509</v>
      </c>
      <c r="G110" s="151"/>
    </row>
    <row r="111" spans="1:7" s="9" customFormat="1" ht="25.5" customHeight="1">
      <c r="A111" s="4"/>
      <c r="B111" s="5"/>
      <c r="C111" s="51" t="s">
        <v>2</v>
      </c>
      <c r="D111" s="49">
        <f>COUNTIF(G105:G108,"併用")</f>
        <v>3</v>
      </c>
      <c r="E111" s="50">
        <f>SUMIF(G105:G108,"併用",E105:E108)</f>
        <v>540</v>
      </c>
      <c r="F111" s="50">
        <f>SUMIF(G105:G108,"併用",F105:F108)</f>
        <v>530</v>
      </c>
      <c r="G111" s="151"/>
    </row>
    <row r="112" spans="1:7" s="9" customFormat="1" ht="25.5" customHeight="1">
      <c r="A112" s="4"/>
      <c r="B112" s="5"/>
      <c r="C112" s="51" t="s">
        <v>34</v>
      </c>
      <c r="D112" s="50">
        <f>SUM(D109:D111)</f>
        <v>4</v>
      </c>
      <c r="E112" s="50">
        <f>SUM(E109:E111)</f>
        <v>7610</v>
      </c>
      <c r="F112" s="50">
        <f>SUM(F109:F111)</f>
        <v>3039</v>
      </c>
      <c r="G112" s="153"/>
    </row>
    <row r="113" spans="1:7" s="9" customFormat="1" ht="25.5" customHeight="1">
      <c r="A113" s="45">
        <v>60</v>
      </c>
      <c r="B113" s="19" t="s">
        <v>139</v>
      </c>
      <c r="C113" s="13" t="str">
        <f>'専用水道'!C65</f>
        <v>国立曽爾青少年自然の家</v>
      </c>
      <c r="D113" s="47"/>
      <c r="E113" s="8">
        <f>'専用水道'!G65</f>
        <v>400</v>
      </c>
      <c r="F113" s="8">
        <f>'専用水道'!H65</f>
        <v>0</v>
      </c>
      <c r="G113" s="152" t="str">
        <f>'専用水道'!J65</f>
        <v>浅井戸水</v>
      </c>
    </row>
    <row r="114" spans="1:7" s="9" customFormat="1" ht="25.5" customHeight="1">
      <c r="A114" s="4"/>
      <c r="B114" s="5"/>
      <c r="C114" s="48" t="s">
        <v>59</v>
      </c>
      <c r="D114" s="49">
        <f>COUNTIF(G113:G113,"浅井戸水")</f>
        <v>1</v>
      </c>
      <c r="E114" s="50">
        <f>SUMIF(G113:G113,"浅井戸水",E113:E113)</f>
        <v>400</v>
      </c>
      <c r="F114" s="50">
        <f>SUMIF(G113:G113,"浅井戸水",F113:F113)</f>
        <v>0</v>
      </c>
      <c r="G114" s="151"/>
    </row>
    <row r="115" spans="1:7" s="9" customFormat="1" ht="25.5" customHeight="1">
      <c r="A115" s="4"/>
      <c r="B115" s="5"/>
      <c r="C115" s="48" t="s">
        <v>60</v>
      </c>
      <c r="D115" s="49">
        <f>COUNTIF(G113:G113,"浄水受水")</f>
        <v>0</v>
      </c>
      <c r="E115" s="50">
        <f>SUMIF(G113:G113,"浄水受水",E113:E113)</f>
        <v>0</v>
      </c>
      <c r="F115" s="50">
        <f>SUMIF(G113:G113,"浄水受水",F113:F113)</f>
        <v>0</v>
      </c>
      <c r="G115" s="151"/>
    </row>
    <row r="116" spans="1:7" s="9" customFormat="1" ht="25.5" customHeight="1">
      <c r="A116" s="4"/>
      <c r="B116" s="5"/>
      <c r="C116" s="51" t="s">
        <v>2</v>
      </c>
      <c r="D116" s="49">
        <f>COUNTIF(G113:G113,"併用")</f>
        <v>0</v>
      </c>
      <c r="E116" s="50">
        <f>SUMIF(G113:G113,"併用",E113:E113)</f>
        <v>0</v>
      </c>
      <c r="F116" s="50">
        <f>SUMIF(G113:G113,"併用",F113:F113)</f>
        <v>0</v>
      </c>
      <c r="G116" s="151"/>
    </row>
    <row r="117" spans="1:7" s="9" customFormat="1" ht="25.5" customHeight="1">
      <c r="A117" s="4"/>
      <c r="B117" s="5"/>
      <c r="C117" s="51" t="s">
        <v>34</v>
      </c>
      <c r="D117" s="50">
        <f>SUM(D114:D116)</f>
        <v>1</v>
      </c>
      <c r="E117" s="50">
        <f>SUM(E114:E116)</f>
        <v>400</v>
      </c>
      <c r="F117" s="50">
        <f>SUM(F114:F116)</f>
        <v>0</v>
      </c>
      <c r="G117" s="151"/>
    </row>
    <row r="118" spans="1:7" s="9" customFormat="1" ht="25.5" customHeight="1">
      <c r="A118" s="4">
        <v>61</v>
      </c>
      <c r="B118" s="5" t="s">
        <v>100</v>
      </c>
      <c r="C118" s="112" t="str">
        <f>'専用水道'!C66</f>
        <v>大台ケ原</v>
      </c>
      <c r="D118" s="111"/>
      <c r="E118" s="111">
        <f>'専用水道'!G66</f>
        <v>2</v>
      </c>
      <c r="F118" s="111">
        <f>'専用水道'!H66</f>
        <v>3</v>
      </c>
      <c r="G118" s="152" t="str">
        <f>'専用水道'!J66</f>
        <v>表流水</v>
      </c>
    </row>
    <row r="119" spans="1:7" s="9" customFormat="1" ht="25.5" customHeight="1">
      <c r="A119" s="4"/>
      <c r="B119" s="5"/>
      <c r="C119" s="48" t="s">
        <v>59</v>
      </c>
      <c r="D119" s="49">
        <f>COUNTIF(G118:G118,"表流水")</f>
        <v>1</v>
      </c>
      <c r="E119" s="50">
        <f>SUMIF(G118:G118,"表流水",E118:E118)</f>
        <v>2</v>
      </c>
      <c r="F119" s="50">
        <f>SUMIF(G118:G118,"表流水",F118:F118)</f>
        <v>3</v>
      </c>
      <c r="G119" s="153"/>
    </row>
    <row r="120" spans="1:7" s="9" customFormat="1" ht="25.5" customHeight="1">
      <c r="A120" s="4"/>
      <c r="B120" s="113"/>
      <c r="C120" s="48" t="s">
        <v>60</v>
      </c>
      <c r="D120" s="49">
        <f>COUNTIF(G118:G118,"浄水受水")</f>
        <v>0</v>
      </c>
      <c r="E120" s="50">
        <f>SUMIF(G118:G118,"浄水受水",E118:E118)</f>
        <v>0</v>
      </c>
      <c r="F120" s="50">
        <f>SUMIF(G118:G118,"浄水受水",F118:F118)</f>
        <v>0</v>
      </c>
      <c r="G120" s="154"/>
    </row>
    <row r="121" spans="1:7" s="9" customFormat="1" ht="25.5" customHeight="1">
      <c r="A121" s="4"/>
      <c r="B121" s="5"/>
      <c r="C121" s="51" t="s">
        <v>2</v>
      </c>
      <c r="D121" s="49">
        <f>COUNTIF(G118:G118,"併用")</f>
        <v>0</v>
      </c>
      <c r="E121" s="50">
        <f>SUMIF(G118:G118,"併用",E118:E118)</f>
        <v>0</v>
      </c>
      <c r="F121" s="50">
        <f>SUMIF(G118:G118,"併用",F118:F118)</f>
        <v>0</v>
      </c>
      <c r="G121" s="153"/>
    </row>
    <row r="122" spans="1:7" s="9" customFormat="1" ht="25.5" customHeight="1" thickBot="1">
      <c r="A122" s="109"/>
      <c r="B122" s="110"/>
      <c r="C122" s="51" t="s">
        <v>34</v>
      </c>
      <c r="D122" s="50">
        <f>SUM(D119:D121)</f>
        <v>1</v>
      </c>
      <c r="E122" s="50">
        <f>SUM(E119:E121)</f>
        <v>2</v>
      </c>
      <c r="F122" s="50">
        <f>SUM(F119:F121)</f>
        <v>3</v>
      </c>
      <c r="G122" s="155"/>
    </row>
    <row r="123" spans="1:7" s="44" customFormat="1" ht="25.5" customHeight="1" thickBot="1">
      <c r="A123" s="52"/>
      <c r="B123" s="53"/>
      <c r="C123" s="54" t="s">
        <v>42</v>
      </c>
      <c r="D123" s="55">
        <f>SUM(D20+D26+D41+D48+D64+D69+D75+D82+D88+D93+D98+D104+D112+D117+D122)</f>
        <v>61</v>
      </c>
      <c r="E123" s="55">
        <f>SUM(E20+E26+E41+E48+E64+E69+E75+E82+E88+E93+E98+E104+E112+E117+E122)</f>
        <v>33978</v>
      </c>
      <c r="F123" s="55">
        <f>SUM(F20+F26+F41+F48+F64+F69+F75+F82+F88+F93+F98+F104+F112+F117+F122)</f>
        <v>15710</v>
      </c>
      <c r="G123" s="156"/>
    </row>
    <row r="124" spans="1:11" ht="19.5" customHeight="1">
      <c r="A124" s="36"/>
      <c r="B124" s="10"/>
      <c r="E124" s="57"/>
      <c r="F124" s="57"/>
      <c r="G124" s="36"/>
      <c r="H124" s="3"/>
      <c r="I124" s="3"/>
      <c r="J124" s="3"/>
      <c r="K124" s="3"/>
    </row>
    <row r="125" spans="1:11" ht="19.5" customHeight="1">
      <c r="A125" s="36"/>
      <c r="B125" s="10"/>
      <c r="E125" s="57"/>
      <c r="F125" s="57"/>
      <c r="G125" s="36"/>
      <c r="H125" s="3"/>
      <c r="I125" s="3"/>
      <c r="J125" s="3"/>
      <c r="K125" s="3"/>
    </row>
    <row r="126" spans="1:11" ht="19.5" customHeight="1">
      <c r="A126" s="36"/>
      <c r="B126" s="10"/>
      <c r="E126" s="57"/>
      <c r="F126" s="57"/>
      <c r="G126" s="36"/>
      <c r="H126" s="3"/>
      <c r="I126" s="3"/>
      <c r="J126" s="3"/>
      <c r="K126" s="3"/>
    </row>
    <row r="127" spans="1:11" ht="19.5" customHeight="1">
      <c r="A127" s="36"/>
      <c r="B127" s="10"/>
      <c r="E127" s="57"/>
      <c r="F127" s="57"/>
      <c r="G127" s="36"/>
      <c r="H127" s="3"/>
      <c r="I127" s="3"/>
      <c r="J127" s="3"/>
      <c r="K127" s="3"/>
    </row>
    <row r="128" spans="1:11" ht="19.5" customHeight="1">
      <c r="A128" s="36"/>
      <c r="B128" s="58"/>
      <c r="E128" s="57"/>
      <c r="F128" s="57"/>
      <c r="G128" s="36"/>
      <c r="H128" s="3"/>
      <c r="I128" s="3"/>
      <c r="J128" s="3"/>
      <c r="K128" s="3"/>
    </row>
    <row r="129" spans="1:11" ht="19.5" customHeight="1">
      <c r="A129" s="36"/>
      <c r="B129" s="58"/>
      <c r="E129" s="57"/>
      <c r="F129" s="57"/>
      <c r="G129" s="36"/>
      <c r="H129" s="3"/>
      <c r="I129" s="3"/>
      <c r="J129" s="3"/>
      <c r="K129" s="3"/>
    </row>
    <row r="130" spans="1:11" ht="19.5" customHeight="1">
      <c r="A130" s="36"/>
      <c r="B130" s="58"/>
      <c r="E130" s="57"/>
      <c r="F130" s="57"/>
      <c r="G130" s="36"/>
      <c r="H130" s="3"/>
      <c r="I130" s="3"/>
      <c r="J130" s="3"/>
      <c r="K130" s="3"/>
    </row>
    <row r="131" spans="1:11" ht="19.5" customHeight="1">
      <c r="A131" s="36"/>
      <c r="B131" s="58"/>
      <c r="E131" s="57"/>
      <c r="F131" s="57"/>
      <c r="G131" s="36"/>
      <c r="H131" s="3"/>
      <c r="I131" s="3"/>
      <c r="J131" s="3"/>
      <c r="K131" s="3"/>
    </row>
    <row r="132" spans="1:11" ht="13.5">
      <c r="A132" s="36"/>
      <c r="B132" s="58"/>
      <c r="E132" s="59"/>
      <c r="F132" s="59"/>
      <c r="G132" s="36"/>
      <c r="H132" s="3"/>
      <c r="I132" s="3"/>
      <c r="J132" s="3"/>
      <c r="K132" s="3"/>
    </row>
    <row r="133" spans="1:11" ht="13.5">
      <c r="A133" s="36"/>
      <c r="B133" s="58"/>
      <c r="E133" s="59"/>
      <c r="F133" s="59"/>
      <c r="G133" s="36"/>
      <c r="H133" s="3"/>
      <c r="I133" s="3"/>
      <c r="J133" s="3"/>
      <c r="K133" s="3"/>
    </row>
    <row r="134" spans="1:11" ht="13.5">
      <c r="A134" s="36"/>
      <c r="B134" s="58"/>
      <c r="E134" s="59"/>
      <c r="F134" s="59"/>
      <c r="G134" s="36"/>
      <c r="H134" s="3"/>
      <c r="I134" s="3"/>
      <c r="J134" s="3"/>
      <c r="K134" s="3"/>
    </row>
    <row r="135" spans="1:11" ht="13.5">
      <c r="A135" s="36"/>
      <c r="B135" s="58"/>
      <c r="E135" s="59"/>
      <c r="F135" s="59"/>
      <c r="G135" s="36"/>
      <c r="H135" s="3"/>
      <c r="I135" s="3"/>
      <c r="J135" s="3"/>
      <c r="K135" s="3"/>
    </row>
    <row r="136" spans="1:11" ht="13.5">
      <c r="A136" s="36"/>
      <c r="B136" s="58"/>
      <c r="E136" s="59"/>
      <c r="F136" s="59"/>
      <c r="G136" s="36"/>
      <c r="H136" s="3"/>
      <c r="I136" s="3"/>
      <c r="J136" s="3"/>
      <c r="K136" s="3"/>
    </row>
    <row r="137" spans="1:11" ht="13.5">
      <c r="A137" s="36"/>
      <c r="B137" s="58"/>
      <c r="E137" s="59"/>
      <c r="F137" s="59"/>
      <c r="G137" s="36"/>
      <c r="H137" s="3"/>
      <c r="I137" s="3"/>
      <c r="J137" s="3"/>
      <c r="K137" s="3"/>
    </row>
    <row r="138" spans="1:11" ht="13.5">
      <c r="A138" s="36"/>
      <c r="B138" s="58"/>
      <c r="E138" s="59"/>
      <c r="F138" s="59"/>
      <c r="G138" s="36"/>
      <c r="H138" s="3"/>
      <c r="I138" s="3"/>
      <c r="J138" s="3"/>
      <c r="K138" s="3"/>
    </row>
    <row r="139" spans="1:11" ht="13.5">
      <c r="A139" s="36"/>
      <c r="B139" s="58"/>
      <c r="E139" s="59"/>
      <c r="F139" s="59"/>
      <c r="G139" s="36"/>
      <c r="H139" s="3"/>
      <c r="I139" s="3"/>
      <c r="J139" s="3"/>
      <c r="K139" s="3"/>
    </row>
    <row r="140" spans="1:11" ht="13.5">
      <c r="A140" s="36"/>
      <c r="B140" s="58"/>
      <c r="E140" s="59"/>
      <c r="F140" s="59"/>
      <c r="G140" s="36"/>
      <c r="H140" s="3"/>
      <c r="I140" s="3"/>
      <c r="J140" s="3"/>
      <c r="K140" s="3"/>
    </row>
    <row r="141" spans="1:11" ht="13.5">
      <c r="A141" s="36"/>
      <c r="B141" s="58"/>
      <c r="E141" s="59"/>
      <c r="F141" s="59"/>
      <c r="G141" s="36"/>
      <c r="H141" s="3"/>
      <c r="I141" s="3"/>
      <c r="J141" s="3"/>
      <c r="K141" s="3"/>
    </row>
    <row r="142" spans="1:11" ht="13.5">
      <c r="A142" s="36"/>
      <c r="B142" s="58"/>
      <c r="E142" s="59"/>
      <c r="F142" s="59"/>
      <c r="G142" s="36"/>
      <c r="H142" s="3"/>
      <c r="I142" s="3"/>
      <c r="J142" s="3"/>
      <c r="K142" s="3"/>
    </row>
    <row r="143" spans="1:11" ht="13.5">
      <c r="A143" s="36"/>
      <c r="B143" s="58"/>
      <c r="E143" s="59"/>
      <c r="F143" s="59"/>
      <c r="G143" s="36"/>
      <c r="H143" s="3"/>
      <c r="I143" s="3"/>
      <c r="J143" s="3"/>
      <c r="K143" s="3"/>
    </row>
    <row r="144" spans="1:11" ht="13.5">
      <c r="A144" s="36"/>
      <c r="B144" s="58"/>
      <c r="E144" s="59"/>
      <c r="F144" s="59"/>
      <c r="G144" s="36"/>
      <c r="H144" s="3"/>
      <c r="I144" s="3"/>
      <c r="J144" s="3"/>
      <c r="K144" s="3"/>
    </row>
    <row r="145" spans="1:11" ht="13.5">
      <c r="A145" s="36"/>
      <c r="B145" s="58"/>
      <c r="E145" s="59"/>
      <c r="F145" s="59"/>
      <c r="G145" s="36"/>
      <c r="H145" s="3"/>
      <c r="I145" s="3"/>
      <c r="J145" s="3"/>
      <c r="K145" s="3"/>
    </row>
    <row r="146" spans="1:11" ht="13.5">
      <c r="A146" s="36"/>
      <c r="B146" s="58"/>
      <c r="E146" s="59"/>
      <c r="F146" s="59"/>
      <c r="G146" s="36"/>
      <c r="H146" s="3"/>
      <c r="I146" s="3"/>
      <c r="J146" s="3"/>
      <c r="K146" s="3"/>
    </row>
    <row r="147" spans="1:11" ht="13.5">
      <c r="A147" s="36"/>
      <c r="B147" s="58"/>
      <c r="E147" s="59"/>
      <c r="F147" s="59"/>
      <c r="G147" s="36"/>
      <c r="H147" s="3"/>
      <c r="I147" s="3"/>
      <c r="J147" s="3"/>
      <c r="K147" s="3"/>
    </row>
    <row r="148" spans="1:11" ht="13.5">
      <c r="A148" s="36"/>
      <c r="B148" s="58"/>
      <c r="E148" s="59"/>
      <c r="F148" s="59"/>
      <c r="G148" s="36"/>
      <c r="H148" s="3"/>
      <c r="I148" s="3"/>
      <c r="J148" s="3"/>
      <c r="K148" s="3"/>
    </row>
    <row r="149" spans="1:11" ht="13.5">
      <c r="A149" s="36"/>
      <c r="B149" s="58"/>
      <c r="E149" s="59"/>
      <c r="F149" s="59"/>
      <c r="G149" s="36"/>
      <c r="H149" s="3"/>
      <c r="I149" s="3"/>
      <c r="J149" s="3"/>
      <c r="K149" s="3"/>
    </row>
    <row r="150" spans="1:11" ht="13.5">
      <c r="A150" s="36"/>
      <c r="B150" s="58"/>
      <c r="E150" s="59"/>
      <c r="F150" s="59"/>
      <c r="G150" s="36"/>
      <c r="H150" s="3"/>
      <c r="I150" s="3"/>
      <c r="J150" s="3"/>
      <c r="K150" s="3"/>
    </row>
    <row r="151" spans="1:11" ht="13.5">
      <c r="A151" s="36"/>
      <c r="B151" s="58"/>
      <c r="E151" s="59"/>
      <c r="F151" s="59"/>
      <c r="G151" s="36"/>
      <c r="H151" s="3"/>
      <c r="I151" s="3"/>
      <c r="J151" s="3"/>
      <c r="K151" s="3"/>
    </row>
    <row r="152" spans="1:11" ht="13.5">
      <c r="A152" s="36"/>
      <c r="B152" s="58"/>
      <c r="E152" s="59"/>
      <c r="F152" s="59"/>
      <c r="G152" s="36"/>
      <c r="H152" s="3"/>
      <c r="I152" s="3"/>
      <c r="J152" s="3"/>
      <c r="K152" s="3"/>
    </row>
    <row r="153" spans="1:11" ht="13.5">
      <c r="A153" s="36"/>
      <c r="B153" s="58"/>
      <c r="E153" s="59"/>
      <c r="F153" s="59"/>
      <c r="G153" s="36"/>
      <c r="H153" s="3"/>
      <c r="I153" s="3"/>
      <c r="J153" s="3"/>
      <c r="K153" s="3"/>
    </row>
    <row r="154" spans="1:11" ht="13.5">
      <c r="A154" s="36"/>
      <c r="B154" s="58"/>
      <c r="E154" s="59"/>
      <c r="F154" s="59"/>
      <c r="G154" s="36"/>
      <c r="H154" s="3"/>
      <c r="I154" s="3"/>
      <c r="J154" s="3"/>
      <c r="K154" s="3"/>
    </row>
    <row r="155" spans="1:11" ht="13.5">
      <c r="A155" s="36"/>
      <c r="B155" s="58"/>
      <c r="E155" s="59"/>
      <c r="F155" s="59"/>
      <c r="G155" s="36"/>
      <c r="H155" s="3"/>
      <c r="I155" s="3"/>
      <c r="J155" s="3"/>
      <c r="K155" s="3"/>
    </row>
    <row r="156" spans="1:11" ht="13.5">
      <c r="A156" s="36"/>
      <c r="B156" s="58"/>
      <c r="E156" s="59"/>
      <c r="F156" s="59"/>
      <c r="G156" s="36"/>
      <c r="H156" s="3"/>
      <c r="I156" s="3"/>
      <c r="J156" s="3"/>
      <c r="K156" s="3"/>
    </row>
    <row r="157" spans="1:11" ht="13.5">
      <c r="A157" s="36"/>
      <c r="B157" s="58"/>
      <c r="E157" s="59"/>
      <c r="F157" s="59"/>
      <c r="G157" s="36"/>
      <c r="H157" s="3"/>
      <c r="I157" s="3"/>
      <c r="J157" s="3"/>
      <c r="K157" s="3"/>
    </row>
    <row r="158" spans="1:11" ht="13.5">
      <c r="A158" s="36"/>
      <c r="B158" s="58"/>
      <c r="E158" s="59"/>
      <c r="F158" s="59"/>
      <c r="G158" s="36"/>
      <c r="H158" s="3"/>
      <c r="I158" s="3"/>
      <c r="J158" s="3"/>
      <c r="K158" s="3"/>
    </row>
    <row r="159" spans="1:11" ht="13.5">
      <c r="A159" s="36"/>
      <c r="B159" s="58"/>
      <c r="E159" s="59"/>
      <c r="F159" s="59"/>
      <c r="G159" s="36"/>
      <c r="H159" s="3"/>
      <c r="I159" s="3"/>
      <c r="J159" s="3"/>
      <c r="K159" s="3"/>
    </row>
    <row r="160" spans="1:11" ht="13.5">
      <c r="A160" s="36"/>
      <c r="B160" s="58"/>
      <c r="E160" s="59"/>
      <c r="F160" s="59"/>
      <c r="G160" s="36"/>
      <c r="H160" s="3"/>
      <c r="I160" s="3"/>
      <c r="J160" s="3"/>
      <c r="K160" s="3"/>
    </row>
    <row r="161" spans="1:11" ht="13.5">
      <c r="A161" s="36"/>
      <c r="B161" s="58"/>
      <c r="E161" s="59"/>
      <c r="F161" s="59"/>
      <c r="G161" s="36"/>
      <c r="H161" s="3"/>
      <c r="I161" s="3"/>
      <c r="J161" s="3"/>
      <c r="K161" s="3"/>
    </row>
    <row r="162" spans="1:11" ht="13.5">
      <c r="A162" s="36"/>
      <c r="B162" s="58"/>
      <c r="E162" s="59"/>
      <c r="F162" s="59"/>
      <c r="G162" s="36"/>
      <c r="H162" s="3"/>
      <c r="I162" s="3"/>
      <c r="J162" s="3"/>
      <c r="K162" s="3"/>
    </row>
    <row r="163" spans="1:11" ht="13.5">
      <c r="A163" s="36"/>
      <c r="B163" s="58"/>
      <c r="E163" s="59"/>
      <c r="F163" s="59"/>
      <c r="G163" s="36"/>
      <c r="H163" s="3"/>
      <c r="I163" s="3"/>
      <c r="J163" s="3"/>
      <c r="K163" s="3"/>
    </row>
    <row r="164" spans="1:11" ht="13.5">
      <c r="A164" s="36"/>
      <c r="B164" s="58"/>
      <c r="E164" s="59"/>
      <c r="F164" s="59"/>
      <c r="G164" s="36"/>
      <c r="H164" s="3"/>
      <c r="I164" s="3"/>
      <c r="J164" s="3"/>
      <c r="K164" s="3"/>
    </row>
    <row r="165" spans="1:11" ht="13.5">
      <c r="A165" s="36"/>
      <c r="B165" s="58"/>
      <c r="E165" s="59"/>
      <c r="F165" s="59"/>
      <c r="G165" s="36"/>
      <c r="H165" s="3"/>
      <c r="I165" s="3"/>
      <c r="J165" s="3"/>
      <c r="K165" s="3"/>
    </row>
    <row r="166" spans="1:11" ht="13.5">
      <c r="A166" s="36"/>
      <c r="B166" s="58"/>
      <c r="E166" s="59"/>
      <c r="F166" s="59"/>
      <c r="G166" s="36"/>
      <c r="H166" s="3"/>
      <c r="I166" s="3"/>
      <c r="J166" s="3"/>
      <c r="K166" s="3"/>
    </row>
    <row r="167" spans="1:11" ht="13.5">
      <c r="A167" s="36"/>
      <c r="B167" s="58"/>
      <c r="E167" s="59"/>
      <c r="F167" s="59"/>
      <c r="G167" s="36"/>
      <c r="H167" s="3"/>
      <c r="I167" s="3"/>
      <c r="J167" s="3"/>
      <c r="K167" s="3"/>
    </row>
    <row r="168" spans="1:11" ht="13.5">
      <c r="A168" s="36"/>
      <c r="B168" s="58"/>
      <c r="E168" s="59"/>
      <c r="F168" s="59"/>
      <c r="G168" s="36"/>
      <c r="H168" s="3"/>
      <c r="I168" s="3"/>
      <c r="J168" s="3"/>
      <c r="K168" s="3"/>
    </row>
    <row r="169" spans="1:11" ht="13.5">
      <c r="A169" s="36"/>
      <c r="B169" s="58"/>
      <c r="E169" s="59"/>
      <c r="F169" s="59"/>
      <c r="G169" s="36"/>
      <c r="H169" s="3"/>
      <c r="I169" s="3"/>
      <c r="J169" s="3"/>
      <c r="K169" s="3"/>
    </row>
    <row r="170" spans="1:11" ht="13.5">
      <c r="A170" s="36"/>
      <c r="B170" s="58"/>
      <c r="E170" s="59"/>
      <c r="F170" s="59"/>
      <c r="G170" s="36"/>
      <c r="H170" s="3"/>
      <c r="I170" s="3"/>
      <c r="J170" s="3"/>
      <c r="K170" s="3"/>
    </row>
    <row r="171" spans="1:11" ht="13.5">
      <c r="A171" s="36"/>
      <c r="B171" s="58"/>
      <c r="E171" s="59"/>
      <c r="F171" s="59"/>
      <c r="G171" s="36"/>
      <c r="H171" s="3"/>
      <c r="I171" s="3"/>
      <c r="J171" s="3"/>
      <c r="K171" s="3"/>
    </row>
    <row r="172" spans="1:11" ht="13.5">
      <c r="A172" s="36"/>
      <c r="B172" s="58"/>
      <c r="E172" s="59"/>
      <c r="F172" s="59"/>
      <c r="G172" s="36"/>
      <c r="H172" s="3"/>
      <c r="I172" s="3"/>
      <c r="J172" s="3"/>
      <c r="K172" s="3"/>
    </row>
    <row r="173" spans="1:11" ht="13.5">
      <c r="A173" s="36"/>
      <c r="B173" s="58"/>
      <c r="E173" s="59"/>
      <c r="F173" s="59"/>
      <c r="G173" s="36"/>
      <c r="H173" s="3"/>
      <c r="I173" s="3"/>
      <c r="J173" s="3"/>
      <c r="K173" s="3"/>
    </row>
    <row r="174" spans="1:11" ht="13.5">
      <c r="A174" s="36"/>
      <c r="B174" s="58"/>
      <c r="E174" s="59"/>
      <c r="F174" s="59"/>
      <c r="G174" s="36"/>
      <c r="H174" s="3"/>
      <c r="I174" s="3"/>
      <c r="J174" s="3"/>
      <c r="K174" s="3"/>
    </row>
    <row r="175" spans="1:11" ht="13.5">
      <c r="A175" s="36"/>
      <c r="B175" s="58"/>
      <c r="E175" s="59"/>
      <c r="F175" s="59"/>
      <c r="G175" s="36"/>
      <c r="H175" s="3"/>
      <c r="I175" s="3"/>
      <c r="J175" s="3"/>
      <c r="K175" s="3"/>
    </row>
    <row r="176" spans="1:11" ht="13.5">
      <c r="A176" s="36"/>
      <c r="B176" s="58"/>
      <c r="E176" s="59"/>
      <c r="F176" s="59"/>
      <c r="G176" s="36"/>
      <c r="H176" s="3"/>
      <c r="I176" s="3"/>
      <c r="J176" s="3"/>
      <c r="K176" s="3"/>
    </row>
    <row r="177" spans="1:11" ht="13.5">
      <c r="A177" s="36"/>
      <c r="B177" s="58"/>
      <c r="E177" s="59"/>
      <c r="F177" s="59"/>
      <c r="G177" s="36"/>
      <c r="H177" s="3"/>
      <c r="I177" s="3"/>
      <c r="J177" s="3"/>
      <c r="K177" s="3"/>
    </row>
    <row r="178" spans="1:11" ht="13.5">
      <c r="A178" s="36"/>
      <c r="B178" s="58"/>
      <c r="E178" s="59"/>
      <c r="F178" s="59"/>
      <c r="G178" s="36"/>
      <c r="H178" s="3"/>
      <c r="I178" s="3"/>
      <c r="J178" s="3"/>
      <c r="K178" s="3"/>
    </row>
    <row r="179" spans="1:11" ht="13.5">
      <c r="A179" s="36"/>
      <c r="B179" s="58"/>
      <c r="E179" s="59"/>
      <c r="F179" s="59"/>
      <c r="G179" s="36"/>
      <c r="H179" s="3"/>
      <c r="I179" s="3"/>
      <c r="J179" s="3"/>
      <c r="K179" s="3"/>
    </row>
    <row r="180" spans="1:11" ht="13.5">
      <c r="A180" s="36"/>
      <c r="B180" s="58"/>
      <c r="E180" s="59"/>
      <c r="F180" s="59"/>
      <c r="G180" s="36"/>
      <c r="H180" s="3"/>
      <c r="I180" s="3"/>
      <c r="J180" s="3"/>
      <c r="K180" s="3"/>
    </row>
    <row r="181" spans="1:11" ht="13.5">
      <c r="A181" s="36"/>
      <c r="B181" s="58"/>
      <c r="E181" s="59"/>
      <c r="F181" s="59"/>
      <c r="G181" s="36"/>
      <c r="H181" s="3"/>
      <c r="I181" s="3"/>
      <c r="J181" s="3"/>
      <c r="K181" s="3"/>
    </row>
    <row r="182" spans="1:11" ht="13.5">
      <c r="A182" s="36"/>
      <c r="B182" s="58"/>
      <c r="E182" s="59"/>
      <c r="F182" s="59"/>
      <c r="G182" s="36"/>
      <c r="H182" s="3"/>
      <c r="I182" s="3"/>
      <c r="J182" s="3"/>
      <c r="K182" s="3"/>
    </row>
    <row r="183" spans="1:11" ht="13.5">
      <c r="A183" s="36"/>
      <c r="B183" s="58"/>
      <c r="E183" s="59"/>
      <c r="F183" s="59"/>
      <c r="G183" s="36"/>
      <c r="H183" s="3"/>
      <c r="I183" s="3"/>
      <c r="J183" s="3"/>
      <c r="K183" s="3"/>
    </row>
    <row r="184" spans="1:11" ht="13.5">
      <c r="A184" s="36"/>
      <c r="B184" s="58"/>
      <c r="E184" s="59"/>
      <c r="F184" s="59"/>
      <c r="G184" s="36"/>
      <c r="H184" s="3"/>
      <c r="I184" s="3"/>
      <c r="J184" s="3"/>
      <c r="K184" s="3"/>
    </row>
    <row r="185" spans="1:11" ht="13.5">
      <c r="A185" s="36"/>
      <c r="B185" s="58"/>
      <c r="E185" s="59"/>
      <c r="F185" s="59"/>
      <c r="G185" s="36"/>
      <c r="H185" s="3"/>
      <c r="I185" s="3"/>
      <c r="J185" s="3"/>
      <c r="K185" s="3"/>
    </row>
    <row r="186" spans="1:11" ht="13.5">
      <c r="A186" s="36"/>
      <c r="B186" s="58"/>
      <c r="E186" s="59"/>
      <c r="F186" s="59"/>
      <c r="G186" s="36"/>
      <c r="H186" s="3"/>
      <c r="I186" s="3"/>
      <c r="J186" s="3"/>
      <c r="K186" s="3"/>
    </row>
    <row r="187" spans="1:11" ht="13.5">
      <c r="A187" s="36"/>
      <c r="B187" s="58"/>
      <c r="E187" s="59"/>
      <c r="F187" s="59"/>
      <c r="G187" s="36"/>
      <c r="H187" s="3"/>
      <c r="I187" s="3"/>
      <c r="J187" s="3"/>
      <c r="K187" s="3"/>
    </row>
    <row r="188" spans="1:11" ht="13.5">
      <c r="A188" s="36"/>
      <c r="B188" s="58"/>
      <c r="E188" s="59"/>
      <c r="F188" s="59"/>
      <c r="G188" s="36"/>
      <c r="H188" s="3"/>
      <c r="I188" s="3"/>
      <c r="J188" s="3"/>
      <c r="K188" s="3"/>
    </row>
    <row r="189" spans="1:11" ht="13.5">
      <c r="A189" s="36"/>
      <c r="B189" s="58"/>
      <c r="E189" s="59"/>
      <c r="F189" s="59"/>
      <c r="G189" s="36"/>
      <c r="H189" s="3"/>
      <c r="I189" s="3"/>
      <c r="J189" s="3"/>
      <c r="K189" s="3"/>
    </row>
    <row r="190" spans="1:11" ht="13.5">
      <c r="A190" s="36"/>
      <c r="B190" s="58"/>
      <c r="E190" s="59"/>
      <c r="F190" s="59"/>
      <c r="G190" s="36"/>
      <c r="H190" s="3"/>
      <c r="I190" s="3"/>
      <c r="J190" s="3"/>
      <c r="K190" s="3"/>
    </row>
    <row r="191" spans="1:11" ht="13.5">
      <c r="A191" s="36"/>
      <c r="B191" s="58"/>
      <c r="E191" s="59"/>
      <c r="F191" s="59"/>
      <c r="G191" s="36"/>
      <c r="H191" s="3"/>
      <c r="I191" s="3"/>
      <c r="J191" s="3"/>
      <c r="K191" s="3"/>
    </row>
    <row r="192" spans="1:11" ht="13.5">
      <c r="A192" s="36"/>
      <c r="B192" s="58"/>
      <c r="E192" s="59"/>
      <c r="F192" s="59"/>
      <c r="G192" s="36"/>
      <c r="H192" s="3"/>
      <c r="I192" s="3"/>
      <c r="J192" s="3"/>
      <c r="K192" s="3"/>
    </row>
    <row r="193" spans="1:11" ht="13.5">
      <c r="A193" s="36"/>
      <c r="B193" s="58"/>
      <c r="E193" s="59"/>
      <c r="F193" s="59"/>
      <c r="G193" s="36"/>
      <c r="H193" s="3"/>
      <c r="I193" s="3"/>
      <c r="J193" s="3"/>
      <c r="K193" s="3"/>
    </row>
    <row r="194" spans="1:11" ht="13.5">
      <c r="A194" s="36"/>
      <c r="B194" s="58"/>
      <c r="E194" s="59"/>
      <c r="F194" s="59"/>
      <c r="G194" s="36"/>
      <c r="H194" s="3"/>
      <c r="I194" s="3"/>
      <c r="J194" s="3"/>
      <c r="K194" s="3"/>
    </row>
    <row r="195" spans="1:11" ht="13.5">
      <c r="A195" s="36"/>
      <c r="B195" s="58"/>
      <c r="E195" s="59"/>
      <c r="F195" s="59"/>
      <c r="G195" s="36"/>
      <c r="H195" s="3"/>
      <c r="I195" s="3"/>
      <c r="J195" s="3"/>
      <c r="K195" s="3"/>
    </row>
    <row r="196" spans="1:11" ht="13.5">
      <c r="A196" s="36"/>
      <c r="B196" s="58"/>
      <c r="E196" s="59"/>
      <c r="F196" s="59"/>
      <c r="G196" s="36"/>
      <c r="H196" s="3"/>
      <c r="I196" s="3"/>
      <c r="J196" s="3"/>
      <c r="K196" s="3"/>
    </row>
    <row r="197" spans="1:11" ht="13.5">
      <c r="A197" s="36"/>
      <c r="B197" s="58"/>
      <c r="E197" s="59"/>
      <c r="F197" s="59"/>
      <c r="G197" s="36"/>
      <c r="H197" s="3"/>
      <c r="I197" s="3"/>
      <c r="J197" s="3"/>
      <c r="K197" s="3"/>
    </row>
    <row r="198" spans="1:11" ht="13.5">
      <c r="A198" s="36"/>
      <c r="B198" s="58"/>
      <c r="E198" s="59"/>
      <c r="F198" s="59"/>
      <c r="G198" s="36"/>
      <c r="H198" s="3"/>
      <c r="I198" s="3"/>
      <c r="J198" s="3"/>
      <c r="K198" s="3"/>
    </row>
    <row r="199" spans="1:11" ht="13.5">
      <c r="A199" s="36"/>
      <c r="B199" s="58"/>
      <c r="E199" s="59"/>
      <c r="F199" s="59"/>
      <c r="G199" s="36"/>
      <c r="H199" s="3"/>
      <c r="I199" s="3"/>
      <c r="J199" s="3"/>
      <c r="K199" s="3"/>
    </row>
    <row r="200" spans="1:11" ht="13.5">
      <c r="A200" s="36"/>
      <c r="B200" s="58"/>
      <c r="E200" s="59"/>
      <c r="F200" s="59"/>
      <c r="G200" s="36"/>
      <c r="H200" s="3"/>
      <c r="I200" s="3"/>
      <c r="J200" s="3"/>
      <c r="K200" s="3"/>
    </row>
    <row r="201" spans="1:11" ht="13.5">
      <c r="A201" s="36"/>
      <c r="B201" s="58"/>
      <c r="E201" s="59"/>
      <c r="F201" s="59"/>
      <c r="G201" s="36"/>
      <c r="H201" s="3"/>
      <c r="I201" s="3"/>
      <c r="J201" s="3"/>
      <c r="K201" s="3"/>
    </row>
    <row r="202" spans="1:11" ht="13.5">
      <c r="A202" s="36"/>
      <c r="B202" s="58"/>
      <c r="E202" s="59"/>
      <c r="F202" s="59"/>
      <c r="G202" s="36"/>
      <c r="H202" s="3"/>
      <c r="I202" s="3"/>
      <c r="J202" s="3"/>
      <c r="K202" s="3"/>
    </row>
    <row r="203" spans="1:11" ht="13.5">
      <c r="A203" s="36"/>
      <c r="B203" s="58"/>
      <c r="E203" s="59"/>
      <c r="F203" s="59"/>
      <c r="G203" s="36"/>
      <c r="H203" s="3"/>
      <c r="I203" s="3"/>
      <c r="J203" s="3"/>
      <c r="K203" s="3"/>
    </row>
    <row r="204" spans="1:11" ht="13.5">
      <c r="A204" s="36"/>
      <c r="B204" s="58"/>
      <c r="E204" s="59"/>
      <c r="F204" s="59"/>
      <c r="G204" s="36"/>
      <c r="H204" s="3"/>
      <c r="I204" s="3"/>
      <c r="J204" s="3"/>
      <c r="K204" s="3"/>
    </row>
    <row r="205" spans="1:11" ht="13.5">
      <c r="A205" s="36"/>
      <c r="B205" s="58"/>
      <c r="E205" s="59"/>
      <c r="F205" s="59"/>
      <c r="G205" s="36"/>
      <c r="H205" s="3"/>
      <c r="I205" s="3"/>
      <c r="J205" s="3"/>
      <c r="K205" s="3"/>
    </row>
    <row r="206" spans="1:11" ht="13.5">
      <c r="A206" s="36"/>
      <c r="B206" s="58"/>
      <c r="E206" s="59"/>
      <c r="F206" s="59"/>
      <c r="G206" s="36"/>
      <c r="H206" s="3"/>
      <c r="I206" s="3"/>
      <c r="J206" s="3"/>
      <c r="K206" s="3"/>
    </row>
    <row r="207" spans="1:11" ht="13.5">
      <c r="A207" s="36"/>
      <c r="B207" s="58"/>
      <c r="E207" s="59"/>
      <c r="F207" s="59"/>
      <c r="G207" s="36"/>
      <c r="H207" s="3"/>
      <c r="I207" s="3"/>
      <c r="J207" s="3"/>
      <c r="K207" s="3"/>
    </row>
    <row r="208" spans="1:11" ht="13.5">
      <c r="A208" s="36"/>
      <c r="B208" s="58"/>
      <c r="E208" s="59"/>
      <c r="F208" s="59"/>
      <c r="G208" s="36"/>
      <c r="H208" s="3"/>
      <c r="I208" s="3"/>
      <c r="J208" s="3"/>
      <c r="K208" s="3"/>
    </row>
    <row r="209" spans="1:11" ht="13.5">
      <c r="A209" s="36"/>
      <c r="B209" s="58"/>
      <c r="E209" s="59"/>
      <c r="F209" s="59"/>
      <c r="G209" s="36"/>
      <c r="H209" s="3"/>
      <c r="I209" s="3"/>
      <c r="J209" s="3"/>
      <c r="K209" s="3"/>
    </row>
    <row r="210" spans="1:11" ht="13.5">
      <c r="A210" s="36"/>
      <c r="B210" s="58"/>
      <c r="E210" s="59"/>
      <c r="F210" s="59"/>
      <c r="G210" s="36"/>
      <c r="H210" s="3"/>
      <c r="I210" s="3"/>
      <c r="J210" s="3"/>
      <c r="K210" s="3"/>
    </row>
    <row r="211" spans="1:11" ht="13.5">
      <c r="A211" s="36"/>
      <c r="B211" s="58"/>
      <c r="E211" s="59"/>
      <c r="F211" s="59"/>
      <c r="G211" s="36"/>
      <c r="H211" s="3"/>
      <c r="I211" s="3"/>
      <c r="J211" s="3"/>
      <c r="K211" s="3"/>
    </row>
    <row r="212" spans="1:11" ht="13.5">
      <c r="A212" s="36"/>
      <c r="B212" s="58"/>
      <c r="E212" s="59"/>
      <c r="F212" s="59"/>
      <c r="G212" s="36"/>
      <c r="H212" s="3"/>
      <c r="I212" s="3"/>
      <c r="J212" s="3"/>
      <c r="K212" s="3"/>
    </row>
    <row r="213" spans="1:11" ht="13.5">
      <c r="A213" s="36"/>
      <c r="B213" s="58"/>
      <c r="E213" s="59"/>
      <c r="F213" s="59"/>
      <c r="G213" s="36"/>
      <c r="H213" s="3"/>
      <c r="I213" s="3"/>
      <c r="J213" s="3"/>
      <c r="K213" s="3"/>
    </row>
    <row r="214" spans="1:11" ht="13.5">
      <c r="A214" s="36"/>
      <c r="B214" s="58"/>
      <c r="E214" s="59"/>
      <c r="F214" s="59"/>
      <c r="G214" s="36"/>
      <c r="H214" s="3"/>
      <c r="I214" s="3"/>
      <c r="J214" s="3"/>
      <c r="K214" s="3"/>
    </row>
    <row r="215" spans="1:11" ht="13.5">
      <c r="A215" s="36"/>
      <c r="B215" s="58"/>
      <c r="E215" s="59"/>
      <c r="F215" s="59"/>
      <c r="G215" s="36"/>
      <c r="H215" s="3"/>
      <c r="I215" s="3"/>
      <c r="J215" s="3"/>
      <c r="K215" s="3"/>
    </row>
    <row r="216" spans="1:11" ht="13.5">
      <c r="A216" s="36"/>
      <c r="B216" s="58"/>
      <c r="E216" s="59"/>
      <c r="F216" s="59"/>
      <c r="G216" s="36"/>
      <c r="H216" s="3"/>
      <c r="I216" s="3"/>
      <c r="J216" s="3"/>
      <c r="K216" s="3"/>
    </row>
    <row r="217" spans="1:11" ht="13.5">
      <c r="A217" s="36"/>
      <c r="B217" s="58"/>
      <c r="E217" s="59"/>
      <c r="F217" s="59"/>
      <c r="G217" s="36"/>
      <c r="H217" s="3"/>
      <c r="I217" s="3"/>
      <c r="J217" s="3"/>
      <c r="K217" s="3"/>
    </row>
    <row r="218" spans="1:11" ht="13.5">
      <c r="A218" s="36"/>
      <c r="B218" s="58"/>
      <c r="E218" s="59"/>
      <c r="F218" s="59"/>
      <c r="G218" s="36"/>
      <c r="H218" s="3"/>
      <c r="I218" s="3"/>
      <c r="J218" s="3"/>
      <c r="K218" s="3"/>
    </row>
    <row r="219" spans="1:11" ht="13.5">
      <c r="A219" s="36"/>
      <c r="B219" s="58"/>
      <c r="E219" s="59"/>
      <c r="F219" s="59"/>
      <c r="G219" s="36"/>
      <c r="H219" s="3"/>
      <c r="I219" s="3"/>
      <c r="J219" s="3"/>
      <c r="K219" s="3"/>
    </row>
    <row r="220" spans="1:11" ht="13.5">
      <c r="A220" s="36"/>
      <c r="B220" s="58"/>
      <c r="E220" s="59"/>
      <c r="F220" s="59"/>
      <c r="G220" s="36"/>
      <c r="H220" s="3"/>
      <c r="I220" s="3"/>
      <c r="J220" s="3"/>
      <c r="K220" s="3"/>
    </row>
    <row r="221" spans="1:11" ht="13.5">
      <c r="A221" s="36"/>
      <c r="B221" s="58"/>
      <c r="E221" s="59"/>
      <c r="F221" s="59"/>
      <c r="G221" s="36"/>
      <c r="H221" s="3"/>
      <c r="I221" s="3"/>
      <c r="J221" s="3"/>
      <c r="K221" s="3"/>
    </row>
    <row r="222" spans="1:11" ht="13.5">
      <c r="A222" s="36"/>
      <c r="B222" s="58"/>
      <c r="E222" s="59"/>
      <c r="F222" s="59"/>
      <c r="G222" s="36"/>
      <c r="H222" s="3"/>
      <c r="I222" s="3"/>
      <c r="J222" s="3"/>
      <c r="K222" s="3"/>
    </row>
    <row r="223" spans="1:11" ht="13.5">
      <c r="A223" s="36"/>
      <c r="B223" s="58"/>
      <c r="E223" s="59"/>
      <c r="F223" s="59"/>
      <c r="G223" s="36"/>
      <c r="H223" s="3"/>
      <c r="I223" s="3"/>
      <c r="J223" s="3"/>
      <c r="K223" s="3"/>
    </row>
    <row r="224" spans="1:11" ht="13.5">
      <c r="A224" s="36"/>
      <c r="B224" s="58"/>
      <c r="E224" s="59"/>
      <c r="F224" s="59"/>
      <c r="G224" s="36"/>
      <c r="H224" s="3"/>
      <c r="I224" s="3"/>
      <c r="J224" s="3"/>
      <c r="K224" s="3"/>
    </row>
    <row r="225" spans="1:11" ht="13.5">
      <c r="A225" s="36"/>
      <c r="B225" s="58"/>
      <c r="E225" s="59"/>
      <c r="F225" s="59"/>
      <c r="G225" s="36"/>
      <c r="H225" s="3"/>
      <c r="I225" s="3"/>
      <c r="J225" s="3"/>
      <c r="K225" s="3"/>
    </row>
    <row r="226" spans="1:11" ht="13.5">
      <c r="A226" s="36"/>
      <c r="B226" s="58"/>
      <c r="E226" s="59"/>
      <c r="F226" s="59"/>
      <c r="G226" s="36"/>
      <c r="H226" s="3"/>
      <c r="I226" s="3"/>
      <c r="J226" s="3"/>
      <c r="K226" s="3"/>
    </row>
    <row r="227" spans="1:11" ht="13.5">
      <c r="A227" s="36"/>
      <c r="B227" s="58"/>
      <c r="E227" s="59"/>
      <c r="F227" s="59"/>
      <c r="G227" s="36"/>
      <c r="H227" s="3"/>
      <c r="I227" s="3"/>
      <c r="J227" s="3"/>
      <c r="K227" s="3"/>
    </row>
    <row r="228" spans="1:11" ht="13.5">
      <c r="A228" s="36"/>
      <c r="B228" s="58"/>
      <c r="E228" s="59"/>
      <c r="F228" s="59"/>
      <c r="G228" s="36"/>
      <c r="H228" s="3"/>
      <c r="I228" s="3"/>
      <c r="J228" s="3"/>
      <c r="K228" s="3"/>
    </row>
    <row r="229" spans="1:11" ht="13.5">
      <c r="A229" s="36"/>
      <c r="B229" s="58"/>
      <c r="E229" s="59"/>
      <c r="F229" s="59"/>
      <c r="G229" s="36"/>
      <c r="H229" s="3"/>
      <c r="I229" s="3"/>
      <c r="J229" s="3"/>
      <c r="K229" s="3"/>
    </row>
    <row r="230" spans="1:11" ht="13.5">
      <c r="A230" s="36"/>
      <c r="B230" s="58"/>
      <c r="E230" s="59"/>
      <c r="F230" s="59"/>
      <c r="G230" s="36"/>
      <c r="H230" s="3"/>
      <c r="I230" s="3"/>
      <c r="J230" s="3"/>
      <c r="K230" s="3"/>
    </row>
    <row r="231" spans="1:11" ht="13.5">
      <c r="A231" s="36"/>
      <c r="B231" s="58"/>
      <c r="E231" s="59"/>
      <c r="F231" s="59"/>
      <c r="G231" s="36"/>
      <c r="H231" s="3"/>
      <c r="I231" s="3"/>
      <c r="J231" s="3"/>
      <c r="K231" s="3"/>
    </row>
    <row r="232" spans="1:11" ht="13.5">
      <c r="A232" s="36"/>
      <c r="B232" s="58"/>
      <c r="E232" s="59"/>
      <c r="F232" s="59"/>
      <c r="G232" s="36"/>
      <c r="H232" s="3"/>
      <c r="I232" s="3"/>
      <c r="J232" s="3"/>
      <c r="K232" s="3"/>
    </row>
    <row r="233" spans="1:11" ht="13.5">
      <c r="A233" s="36"/>
      <c r="B233" s="58"/>
      <c r="E233" s="59"/>
      <c r="F233" s="59"/>
      <c r="G233" s="36"/>
      <c r="H233" s="3"/>
      <c r="I233" s="3"/>
      <c r="J233" s="3"/>
      <c r="K233" s="3"/>
    </row>
    <row r="234" spans="1:11" ht="13.5">
      <c r="A234" s="36"/>
      <c r="B234" s="58"/>
      <c r="E234" s="59"/>
      <c r="F234" s="59"/>
      <c r="G234" s="36"/>
      <c r="H234" s="3"/>
      <c r="I234" s="3"/>
      <c r="J234" s="3"/>
      <c r="K234" s="3"/>
    </row>
    <row r="235" spans="1:11" ht="13.5">
      <c r="A235" s="36"/>
      <c r="B235" s="58"/>
      <c r="E235" s="59"/>
      <c r="F235" s="59"/>
      <c r="G235" s="36"/>
      <c r="H235" s="3"/>
      <c r="I235" s="3"/>
      <c r="J235" s="3"/>
      <c r="K235" s="3"/>
    </row>
    <row r="236" spans="1:11" ht="13.5">
      <c r="A236" s="36"/>
      <c r="B236" s="58"/>
      <c r="E236" s="59"/>
      <c r="F236" s="59"/>
      <c r="G236" s="36"/>
      <c r="H236" s="3"/>
      <c r="I236" s="3"/>
      <c r="J236" s="3"/>
      <c r="K236" s="3"/>
    </row>
    <row r="237" spans="1:11" ht="13.5">
      <c r="A237" s="36"/>
      <c r="B237" s="58"/>
      <c r="E237" s="59"/>
      <c r="F237" s="59"/>
      <c r="G237" s="36"/>
      <c r="H237" s="3"/>
      <c r="I237" s="3"/>
      <c r="J237" s="3"/>
      <c r="K237" s="3"/>
    </row>
    <row r="238" spans="1:11" ht="13.5">
      <c r="A238" s="36"/>
      <c r="B238" s="58"/>
      <c r="E238" s="59"/>
      <c r="F238" s="59"/>
      <c r="G238" s="36"/>
      <c r="H238" s="3"/>
      <c r="I238" s="3"/>
      <c r="J238" s="3"/>
      <c r="K238" s="3"/>
    </row>
    <row r="239" spans="1:11" ht="13.5">
      <c r="A239" s="36"/>
      <c r="B239" s="58"/>
      <c r="E239" s="59"/>
      <c r="F239" s="59"/>
      <c r="G239" s="36"/>
      <c r="H239" s="3"/>
      <c r="I239" s="3"/>
      <c r="J239" s="3"/>
      <c r="K239" s="3"/>
    </row>
    <row r="240" spans="1:11" ht="13.5">
      <c r="A240" s="36"/>
      <c r="B240" s="58"/>
      <c r="E240" s="59"/>
      <c r="F240" s="59"/>
      <c r="G240" s="36"/>
      <c r="H240" s="3"/>
      <c r="I240" s="3"/>
      <c r="J240" s="3"/>
      <c r="K240" s="3"/>
    </row>
    <row r="241" spans="1:11" ht="13.5">
      <c r="A241" s="36"/>
      <c r="B241" s="58"/>
      <c r="E241" s="59"/>
      <c r="F241" s="59"/>
      <c r="G241" s="36"/>
      <c r="H241" s="3"/>
      <c r="I241" s="3"/>
      <c r="J241" s="3"/>
      <c r="K241" s="3"/>
    </row>
    <row r="242" spans="1:11" ht="13.5">
      <c r="A242" s="36"/>
      <c r="B242" s="58"/>
      <c r="E242" s="59"/>
      <c r="F242" s="59"/>
      <c r="G242" s="36"/>
      <c r="H242" s="3"/>
      <c r="I242" s="3"/>
      <c r="J242" s="3"/>
      <c r="K242" s="3"/>
    </row>
    <row r="243" spans="1:11" ht="13.5">
      <c r="A243" s="36"/>
      <c r="B243" s="58"/>
      <c r="E243" s="59"/>
      <c r="F243" s="59"/>
      <c r="G243" s="36"/>
      <c r="H243" s="3"/>
      <c r="I243" s="3"/>
      <c r="J243" s="3"/>
      <c r="K243" s="3"/>
    </row>
    <row r="244" spans="1:11" ht="13.5">
      <c r="A244" s="36"/>
      <c r="B244" s="58"/>
      <c r="E244" s="59"/>
      <c r="F244" s="59"/>
      <c r="G244" s="36"/>
      <c r="H244" s="3"/>
      <c r="I244" s="3"/>
      <c r="J244" s="3"/>
      <c r="K244" s="3"/>
    </row>
    <row r="245" spans="1:11" ht="13.5">
      <c r="A245" s="36"/>
      <c r="B245" s="58"/>
      <c r="E245" s="59"/>
      <c r="F245" s="59"/>
      <c r="G245" s="36"/>
      <c r="H245" s="3"/>
      <c r="I245" s="3"/>
      <c r="J245" s="3"/>
      <c r="K245" s="3"/>
    </row>
    <row r="246" spans="1:11" ht="13.5">
      <c r="A246" s="36"/>
      <c r="B246" s="58"/>
      <c r="E246" s="59"/>
      <c r="F246" s="59"/>
      <c r="G246" s="36"/>
      <c r="H246" s="3"/>
      <c r="I246" s="3"/>
      <c r="J246" s="3"/>
      <c r="K246" s="3"/>
    </row>
    <row r="247" spans="1:11" ht="13.5">
      <c r="A247" s="36"/>
      <c r="B247" s="58"/>
      <c r="E247" s="59"/>
      <c r="F247" s="59"/>
      <c r="G247" s="36"/>
      <c r="H247" s="3"/>
      <c r="I247" s="3"/>
      <c r="J247" s="3"/>
      <c r="K247" s="3"/>
    </row>
    <row r="248" spans="1:11" ht="13.5">
      <c r="A248" s="36"/>
      <c r="B248" s="58"/>
      <c r="E248" s="59"/>
      <c r="F248" s="59"/>
      <c r="G248" s="36"/>
      <c r="H248" s="3"/>
      <c r="I248" s="3"/>
      <c r="J248" s="3"/>
      <c r="K248" s="3"/>
    </row>
    <row r="249" spans="1:11" ht="13.5">
      <c r="A249" s="36"/>
      <c r="B249" s="58"/>
      <c r="E249" s="59"/>
      <c r="F249" s="59"/>
      <c r="G249" s="36"/>
      <c r="H249" s="3"/>
      <c r="I249" s="3"/>
      <c r="J249" s="3"/>
      <c r="K249" s="3"/>
    </row>
    <row r="250" spans="1:11" ht="13.5">
      <c r="A250" s="36"/>
      <c r="B250" s="58"/>
      <c r="E250" s="59"/>
      <c r="F250" s="59"/>
      <c r="G250" s="36"/>
      <c r="H250" s="3"/>
      <c r="I250" s="3"/>
      <c r="J250" s="3"/>
      <c r="K250" s="3"/>
    </row>
    <row r="251" spans="1:11" ht="13.5">
      <c r="A251" s="36"/>
      <c r="B251" s="58"/>
      <c r="E251" s="59"/>
      <c r="F251" s="59"/>
      <c r="G251" s="36"/>
      <c r="H251" s="3"/>
      <c r="I251" s="3"/>
      <c r="J251" s="3"/>
      <c r="K251" s="3"/>
    </row>
    <row r="252" spans="1:11" ht="13.5">
      <c r="A252" s="36"/>
      <c r="B252" s="58"/>
      <c r="E252" s="59"/>
      <c r="F252" s="59"/>
      <c r="G252" s="36"/>
      <c r="H252" s="3"/>
      <c r="I252" s="3"/>
      <c r="J252" s="3"/>
      <c r="K252" s="3"/>
    </row>
    <row r="253" spans="1:11" ht="13.5">
      <c r="A253" s="36"/>
      <c r="B253" s="58"/>
      <c r="E253" s="59"/>
      <c r="F253" s="59"/>
      <c r="G253" s="36"/>
      <c r="H253" s="3"/>
      <c r="I253" s="3"/>
      <c r="J253" s="3"/>
      <c r="K253" s="3"/>
    </row>
    <row r="254" spans="1:11" ht="13.5">
      <c r="A254" s="36"/>
      <c r="B254" s="58"/>
      <c r="E254" s="59"/>
      <c r="F254" s="59"/>
      <c r="G254" s="36"/>
      <c r="H254" s="3"/>
      <c r="I254" s="3"/>
      <c r="J254" s="3"/>
      <c r="K254" s="3"/>
    </row>
    <row r="255" spans="1:11" ht="13.5">
      <c r="A255" s="36"/>
      <c r="B255" s="58"/>
      <c r="E255" s="59"/>
      <c r="F255" s="59"/>
      <c r="G255" s="36"/>
      <c r="H255" s="3"/>
      <c r="I255" s="3"/>
      <c r="J255" s="3"/>
      <c r="K255" s="3"/>
    </row>
    <row r="256" spans="1:11" ht="13.5">
      <c r="A256" s="36"/>
      <c r="B256" s="58"/>
      <c r="E256" s="59"/>
      <c r="F256" s="59"/>
      <c r="G256" s="36"/>
      <c r="H256" s="3"/>
      <c r="I256" s="3"/>
      <c r="J256" s="3"/>
      <c r="K256" s="3"/>
    </row>
    <row r="257" spans="1:11" ht="13.5">
      <c r="A257" s="36"/>
      <c r="B257" s="58"/>
      <c r="E257" s="59"/>
      <c r="F257" s="59"/>
      <c r="G257" s="36"/>
      <c r="H257" s="3"/>
      <c r="I257" s="3"/>
      <c r="J257" s="3"/>
      <c r="K257" s="3"/>
    </row>
    <row r="258" spans="1:11" ht="13.5">
      <c r="A258" s="36"/>
      <c r="B258" s="58"/>
      <c r="E258" s="59"/>
      <c r="F258" s="59"/>
      <c r="G258" s="36"/>
      <c r="H258" s="3"/>
      <c r="I258" s="3"/>
      <c r="J258" s="3"/>
      <c r="K258" s="3"/>
    </row>
    <row r="259" spans="1:11" ht="13.5">
      <c r="A259" s="36"/>
      <c r="B259" s="58"/>
      <c r="E259" s="59"/>
      <c r="F259" s="59"/>
      <c r="G259" s="36"/>
      <c r="H259" s="3"/>
      <c r="I259" s="3"/>
      <c r="J259" s="3"/>
      <c r="K259" s="3"/>
    </row>
    <row r="260" spans="1:11" ht="13.5">
      <c r="A260" s="36"/>
      <c r="B260" s="58"/>
      <c r="E260" s="59"/>
      <c r="F260" s="59"/>
      <c r="G260" s="36"/>
      <c r="H260" s="3"/>
      <c r="I260" s="3"/>
      <c r="J260" s="3"/>
      <c r="K260" s="3"/>
    </row>
    <row r="261" spans="1:11" ht="13.5">
      <c r="A261" s="36"/>
      <c r="B261" s="58"/>
      <c r="E261" s="59"/>
      <c r="F261" s="59"/>
      <c r="G261" s="36"/>
      <c r="H261" s="3"/>
      <c r="I261" s="3"/>
      <c r="J261" s="3"/>
      <c r="K261" s="3"/>
    </row>
    <row r="262" spans="1:11" ht="13.5">
      <c r="A262" s="36"/>
      <c r="B262" s="58"/>
      <c r="E262" s="59"/>
      <c r="F262" s="59"/>
      <c r="G262" s="36"/>
      <c r="H262" s="3"/>
      <c r="I262" s="3"/>
      <c r="J262" s="3"/>
      <c r="K262" s="3"/>
    </row>
    <row r="263" spans="1:11" ht="13.5">
      <c r="A263" s="36"/>
      <c r="B263" s="58"/>
      <c r="E263" s="59"/>
      <c r="F263" s="59"/>
      <c r="G263" s="36"/>
      <c r="H263" s="3"/>
      <c r="I263" s="3"/>
      <c r="J263" s="3"/>
      <c r="K263" s="3"/>
    </row>
    <row r="264" spans="1:11" ht="13.5">
      <c r="A264" s="36"/>
      <c r="B264" s="58"/>
      <c r="E264" s="59"/>
      <c r="F264" s="59"/>
      <c r="G264" s="36"/>
      <c r="H264" s="3"/>
      <c r="I264" s="3"/>
      <c r="J264" s="3"/>
      <c r="K264" s="3"/>
    </row>
    <row r="265" spans="1:11" ht="13.5">
      <c r="A265" s="36"/>
      <c r="B265" s="58"/>
      <c r="E265" s="59"/>
      <c r="F265" s="59"/>
      <c r="G265" s="36"/>
      <c r="H265" s="3"/>
      <c r="I265" s="3"/>
      <c r="J265" s="3"/>
      <c r="K265" s="3"/>
    </row>
    <row r="266" spans="1:11" ht="13.5">
      <c r="A266" s="36"/>
      <c r="B266" s="58"/>
      <c r="E266" s="59"/>
      <c r="F266" s="59"/>
      <c r="G266" s="36"/>
      <c r="H266" s="3"/>
      <c r="I266" s="3"/>
      <c r="J266" s="3"/>
      <c r="K266" s="3"/>
    </row>
    <row r="267" spans="1:11" ht="13.5">
      <c r="A267" s="36"/>
      <c r="B267" s="58"/>
      <c r="E267" s="59"/>
      <c r="F267" s="59"/>
      <c r="G267" s="36"/>
      <c r="H267" s="3"/>
      <c r="I267" s="3"/>
      <c r="J267" s="3"/>
      <c r="K267" s="3"/>
    </row>
    <row r="268" spans="1:11" ht="13.5">
      <c r="A268" s="36"/>
      <c r="B268" s="58"/>
      <c r="E268" s="59"/>
      <c r="F268" s="59"/>
      <c r="G268" s="36"/>
      <c r="H268" s="3"/>
      <c r="I268" s="3"/>
      <c r="J268" s="3"/>
      <c r="K268" s="3"/>
    </row>
    <row r="269" spans="1:11" ht="13.5">
      <c r="A269" s="36"/>
      <c r="B269" s="58"/>
      <c r="E269" s="59"/>
      <c r="F269" s="59"/>
      <c r="G269" s="36"/>
      <c r="H269" s="3"/>
      <c r="I269" s="3"/>
      <c r="J269" s="3"/>
      <c r="K269" s="3"/>
    </row>
    <row r="270" spans="1:11" ht="13.5">
      <c r="A270" s="36"/>
      <c r="B270" s="58"/>
      <c r="E270" s="59"/>
      <c r="F270" s="59"/>
      <c r="G270" s="36"/>
      <c r="H270" s="3"/>
      <c r="I270" s="3"/>
      <c r="J270" s="3"/>
      <c r="K270" s="3"/>
    </row>
    <row r="271" spans="1:11" ht="13.5">
      <c r="A271" s="36"/>
      <c r="B271" s="58"/>
      <c r="E271" s="59"/>
      <c r="F271" s="59"/>
      <c r="G271" s="36"/>
      <c r="H271" s="3"/>
      <c r="I271" s="3"/>
      <c r="J271" s="3"/>
      <c r="K271" s="3"/>
    </row>
    <row r="272" spans="1:11" ht="13.5">
      <c r="A272" s="36"/>
      <c r="B272" s="58"/>
      <c r="E272" s="59"/>
      <c r="F272" s="59"/>
      <c r="G272" s="36"/>
      <c r="H272" s="3"/>
      <c r="I272" s="3"/>
      <c r="J272" s="3"/>
      <c r="K272" s="3"/>
    </row>
    <row r="273" spans="1:11" ht="13.5">
      <c r="A273" s="36"/>
      <c r="B273" s="58"/>
      <c r="E273" s="59"/>
      <c r="F273" s="59"/>
      <c r="G273" s="36"/>
      <c r="H273" s="3"/>
      <c r="I273" s="3"/>
      <c r="J273" s="3"/>
      <c r="K273" s="3"/>
    </row>
    <row r="274" spans="1:11" ht="13.5">
      <c r="A274" s="36"/>
      <c r="B274" s="58"/>
      <c r="E274" s="59"/>
      <c r="F274" s="59"/>
      <c r="G274" s="36"/>
      <c r="H274" s="3"/>
      <c r="I274" s="3"/>
      <c r="J274" s="3"/>
      <c r="K274" s="3"/>
    </row>
    <row r="275" spans="1:11" ht="13.5">
      <c r="A275" s="36"/>
      <c r="B275" s="58"/>
      <c r="E275" s="59"/>
      <c r="F275" s="59"/>
      <c r="G275" s="36"/>
      <c r="H275" s="3"/>
      <c r="I275" s="3"/>
      <c r="J275" s="3"/>
      <c r="K275" s="3"/>
    </row>
    <row r="276" spans="1:11" ht="13.5">
      <c r="A276" s="36"/>
      <c r="B276" s="58"/>
      <c r="E276" s="59"/>
      <c r="F276" s="59"/>
      <c r="G276" s="36"/>
      <c r="H276" s="3"/>
      <c r="I276" s="3"/>
      <c r="J276" s="3"/>
      <c r="K276" s="3"/>
    </row>
    <row r="277" spans="1:11" ht="13.5">
      <c r="A277" s="36"/>
      <c r="B277" s="58"/>
      <c r="E277" s="59"/>
      <c r="F277" s="59"/>
      <c r="G277" s="36"/>
      <c r="H277" s="3"/>
      <c r="I277" s="3"/>
      <c r="J277" s="3"/>
      <c r="K277" s="3"/>
    </row>
    <row r="278" spans="1:11" ht="13.5">
      <c r="A278" s="36"/>
      <c r="B278" s="58"/>
      <c r="E278" s="59"/>
      <c r="F278" s="59"/>
      <c r="G278" s="36"/>
      <c r="H278" s="3"/>
      <c r="I278" s="3"/>
      <c r="J278" s="3"/>
      <c r="K278" s="3"/>
    </row>
    <row r="279" spans="1:11" ht="13.5">
      <c r="A279" s="36"/>
      <c r="B279" s="58"/>
      <c r="E279" s="59"/>
      <c r="F279" s="59"/>
      <c r="G279" s="36"/>
      <c r="H279" s="3"/>
      <c r="I279" s="3"/>
      <c r="J279" s="3"/>
      <c r="K279" s="3"/>
    </row>
    <row r="280" spans="1:11" ht="13.5">
      <c r="A280" s="36"/>
      <c r="B280" s="58"/>
      <c r="E280" s="59"/>
      <c r="F280" s="59"/>
      <c r="G280" s="36"/>
      <c r="H280" s="3"/>
      <c r="I280" s="3"/>
      <c r="J280" s="3"/>
      <c r="K280" s="3"/>
    </row>
    <row r="281" spans="1:11" ht="13.5">
      <c r="A281" s="36"/>
      <c r="B281" s="58"/>
      <c r="E281" s="59"/>
      <c r="F281" s="59"/>
      <c r="G281" s="36"/>
      <c r="H281" s="3"/>
      <c r="I281" s="3"/>
      <c r="J281" s="3"/>
      <c r="K281" s="3"/>
    </row>
    <row r="282" spans="1:11" ht="13.5">
      <c r="A282" s="36"/>
      <c r="B282" s="58"/>
      <c r="E282" s="59"/>
      <c r="F282" s="59"/>
      <c r="G282" s="36"/>
      <c r="H282" s="3"/>
      <c r="I282" s="3"/>
      <c r="J282" s="3"/>
      <c r="K282" s="3"/>
    </row>
    <row r="283" spans="1:11" ht="13.5">
      <c r="A283" s="36"/>
      <c r="B283" s="58"/>
      <c r="E283" s="59"/>
      <c r="F283" s="59"/>
      <c r="G283" s="36"/>
      <c r="H283" s="3"/>
      <c r="I283" s="3"/>
      <c r="J283" s="3"/>
      <c r="K283" s="3"/>
    </row>
    <row r="284" spans="1:11" ht="13.5">
      <c r="A284" s="36"/>
      <c r="B284" s="58"/>
      <c r="E284" s="59"/>
      <c r="F284" s="59"/>
      <c r="G284" s="36"/>
      <c r="H284" s="3"/>
      <c r="I284" s="3"/>
      <c r="J284" s="3"/>
      <c r="K284" s="3"/>
    </row>
    <row r="285" spans="1:11" ht="13.5">
      <c r="A285" s="36"/>
      <c r="B285" s="58"/>
      <c r="E285" s="59"/>
      <c r="F285" s="59"/>
      <c r="G285" s="36"/>
      <c r="H285" s="3"/>
      <c r="I285" s="3"/>
      <c r="J285" s="3"/>
      <c r="K285" s="3"/>
    </row>
    <row r="286" spans="1:11" ht="13.5">
      <c r="A286" s="36"/>
      <c r="B286" s="58"/>
      <c r="E286" s="59"/>
      <c r="F286" s="59"/>
      <c r="G286" s="36"/>
      <c r="H286" s="3"/>
      <c r="I286" s="3"/>
      <c r="J286" s="3"/>
      <c r="K286" s="3"/>
    </row>
    <row r="287" spans="1:11" ht="13.5">
      <c r="A287" s="36"/>
      <c r="B287" s="58"/>
      <c r="E287" s="59"/>
      <c r="F287" s="59"/>
      <c r="G287" s="36"/>
      <c r="H287" s="3"/>
      <c r="I287" s="3"/>
      <c r="J287" s="3"/>
      <c r="K287" s="3"/>
    </row>
    <row r="288" spans="1:11" ht="13.5">
      <c r="A288" s="36"/>
      <c r="B288" s="58"/>
      <c r="E288" s="59"/>
      <c r="F288" s="59"/>
      <c r="G288" s="36"/>
      <c r="H288" s="3"/>
      <c r="I288" s="3"/>
      <c r="J288" s="3"/>
      <c r="K288" s="3"/>
    </row>
    <row r="289" spans="1:11" ht="13.5">
      <c r="A289" s="36"/>
      <c r="B289" s="58"/>
      <c r="E289" s="59"/>
      <c r="F289" s="59"/>
      <c r="G289" s="36"/>
      <c r="H289" s="3"/>
      <c r="I289" s="3"/>
      <c r="J289" s="3"/>
      <c r="K289" s="3"/>
    </row>
    <row r="290" spans="1:11" ht="13.5">
      <c r="A290" s="36"/>
      <c r="B290" s="58"/>
      <c r="E290" s="59"/>
      <c r="F290" s="59"/>
      <c r="G290" s="36"/>
      <c r="H290" s="3"/>
      <c r="I290" s="3"/>
      <c r="J290" s="3"/>
      <c r="K290" s="3"/>
    </row>
    <row r="291" spans="1:11" ht="13.5">
      <c r="A291" s="36"/>
      <c r="B291" s="58"/>
      <c r="E291" s="59"/>
      <c r="F291" s="59"/>
      <c r="G291" s="36"/>
      <c r="H291" s="3"/>
      <c r="I291" s="3"/>
      <c r="J291" s="3"/>
      <c r="K291" s="3"/>
    </row>
    <row r="292" spans="1:11" ht="13.5">
      <c r="A292" s="36"/>
      <c r="B292" s="58"/>
      <c r="E292" s="59"/>
      <c r="F292" s="59"/>
      <c r="G292" s="36"/>
      <c r="H292" s="3"/>
      <c r="I292" s="3"/>
      <c r="J292" s="3"/>
      <c r="K292" s="3"/>
    </row>
    <row r="293" spans="1:11" ht="13.5">
      <c r="A293" s="36"/>
      <c r="B293" s="58"/>
      <c r="E293" s="59"/>
      <c r="F293" s="59"/>
      <c r="G293" s="36"/>
      <c r="H293" s="3"/>
      <c r="I293" s="3"/>
      <c r="J293" s="3"/>
      <c r="K293" s="3"/>
    </row>
    <row r="294" spans="1:11" ht="13.5">
      <c r="A294" s="36"/>
      <c r="B294" s="58"/>
      <c r="E294" s="59"/>
      <c r="F294" s="59"/>
      <c r="G294" s="36"/>
      <c r="H294" s="3"/>
      <c r="I294" s="3"/>
      <c r="J294" s="3"/>
      <c r="K294" s="3"/>
    </row>
    <row r="295" spans="1:11" ht="13.5">
      <c r="A295" s="36"/>
      <c r="B295" s="58"/>
      <c r="E295" s="59"/>
      <c r="F295" s="59"/>
      <c r="G295" s="36"/>
      <c r="H295" s="3"/>
      <c r="I295" s="3"/>
      <c r="J295" s="3"/>
      <c r="K295" s="3"/>
    </row>
    <row r="296" spans="1:11" ht="13.5">
      <c r="A296" s="36"/>
      <c r="B296" s="58"/>
      <c r="E296" s="59"/>
      <c r="F296" s="59"/>
      <c r="G296" s="36"/>
      <c r="H296" s="3"/>
      <c r="I296" s="3"/>
      <c r="J296" s="3"/>
      <c r="K296" s="3"/>
    </row>
    <row r="297" spans="1:11" ht="13.5">
      <c r="A297" s="36"/>
      <c r="B297" s="58"/>
      <c r="E297" s="59"/>
      <c r="F297" s="59"/>
      <c r="G297" s="36"/>
      <c r="H297" s="3"/>
      <c r="I297" s="3"/>
      <c r="J297" s="3"/>
      <c r="K297" s="3"/>
    </row>
    <row r="298" spans="1:11" ht="13.5">
      <c r="A298" s="36"/>
      <c r="B298" s="58"/>
      <c r="E298" s="59"/>
      <c r="F298" s="59"/>
      <c r="G298" s="36"/>
      <c r="H298" s="3"/>
      <c r="I298" s="3"/>
      <c r="J298" s="3"/>
      <c r="K298" s="3"/>
    </row>
    <row r="299" spans="1:11" ht="13.5">
      <c r="A299" s="36"/>
      <c r="B299" s="58"/>
      <c r="E299" s="59"/>
      <c r="F299" s="59"/>
      <c r="G299" s="36"/>
      <c r="H299" s="3"/>
      <c r="I299" s="3"/>
      <c r="J299" s="3"/>
      <c r="K299" s="3"/>
    </row>
    <row r="300" spans="1:11" ht="13.5">
      <c r="A300" s="36"/>
      <c r="B300" s="58"/>
      <c r="E300" s="59"/>
      <c r="F300" s="59"/>
      <c r="G300" s="36"/>
      <c r="H300" s="3"/>
      <c r="I300" s="3"/>
      <c r="J300" s="3"/>
      <c r="K300" s="3"/>
    </row>
    <row r="301" spans="1:11" ht="13.5">
      <c r="A301" s="36"/>
      <c r="B301" s="58"/>
      <c r="E301" s="59"/>
      <c r="F301" s="59"/>
      <c r="G301" s="36"/>
      <c r="H301" s="3"/>
      <c r="I301" s="3"/>
      <c r="J301" s="3"/>
      <c r="K301" s="3"/>
    </row>
    <row r="302" spans="1:11" ht="13.5">
      <c r="A302" s="36"/>
      <c r="B302" s="58"/>
      <c r="E302" s="59"/>
      <c r="F302" s="59"/>
      <c r="G302" s="36"/>
      <c r="H302" s="3"/>
      <c r="I302" s="3"/>
      <c r="J302" s="3"/>
      <c r="K302" s="3"/>
    </row>
    <row r="303" spans="1:11" ht="13.5">
      <c r="A303" s="36"/>
      <c r="B303" s="58"/>
      <c r="E303" s="59"/>
      <c r="F303" s="59"/>
      <c r="G303" s="36"/>
      <c r="H303" s="3"/>
      <c r="I303" s="3"/>
      <c r="J303" s="3"/>
      <c r="K303" s="3"/>
    </row>
    <row r="304" spans="1:11" ht="13.5">
      <c r="A304" s="36"/>
      <c r="B304" s="58"/>
      <c r="E304" s="59"/>
      <c r="F304" s="59"/>
      <c r="G304" s="36"/>
      <c r="H304" s="3"/>
      <c r="I304" s="3"/>
      <c r="J304" s="3"/>
      <c r="K304" s="3"/>
    </row>
    <row r="305" spans="1:11" ht="13.5">
      <c r="A305" s="36"/>
      <c r="B305" s="58"/>
      <c r="E305" s="59"/>
      <c r="F305" s="59"/>
      <c r="G305" s="36"/>
      <c r="H305" s="3"/>
      <c r="I305" s="3"/>
      <c r="J305" s="3"/>
      <c r="K305" s="3"/>
    </row>
    <row r="306" spans="1:11" ht="13.5">
      <c r="A306" s="36"/>
      <c r="B306" s="58"/>
      <c r="E306" s="59"/>
      <c r="F306" s="59"/>
      <c r="G306" s="36"/>
      <c r="H306" s="3"/>
      <c r="I306" s="3"/>
      <c r="J306" s="3"/>
      <c r="K306" s="3"/>
    </row>
    <row r="307" spans="1:11" ht="13.5">
      <c r="A307" s="36"/>
      <c r="B307" s="58"/>
      <c r="E307" s="59"/>
      <c r="F307" s="59"/>
      <c r="G307" s="36"/>
      <c r="H307" s="3"/>
      <c r="I307" s="3"/>
      <c r="J307" s="3"/>
      <c r="K307" s="3"/>
    </row>
    <row r="308" spans="1:11" ht="13.5">
      <c r="A308" s="36"/>
      <c r="B308" s="58"/>
      <c r="E308" s="59"/>
      <c r="F308" s="59"/>
      <c r="G308" s="36"/>
      <c r="H308" s="3"/>
      <c r="I308" s="3"/>
      <c r="J308" s="3"/>
      <c r="K308" s="3"/>
    </row>
    <row r="309" spans="1:11" ht="13.5">
      <c r="A309" s="36"/>
      <c r="B309" s="58"/>
      <c r="E309" s="59"/>
      <c r="F309" s="59"/>
      <c r="G309" s="36"/>
      <c r="H309" s="3"/>
      <c r="I309" s="3"/>
      <c r="J309" s="3"/>
      <c r="K309" s="3"/>
    </row>
    <row r="310" spans="1:11" ht="13.5">
      <c r="A310" s="36"/>
      <c r="B310" s="58"/>
      <c r="E310" s="59"/>
      <c r="F310" s="59"/>
      <c r="G310" s="36"/>
      <c r="H310" s="3"/>
      <c r="I310" s="3"/>
      <c r="J310" s="3"/>
      <c r="K310" s="3"/>
    </row>
    <row r="311" spans="1:11" ht="13.5">
      <c r="A311" s="36"/>
      <c r="B311" s="58"/>
      <c r="E311" s="59"/>
      <c r="F311" s="59"/>
      <c r="G311" s="36"/>
      <c r="H311" s="3"/>
      <c r="I311" s="3"/>
      <c r="J311" s="3"/>
      <c r="K311" s="3"/>
    </row>
    <row r="312" spans="1:11" ht="13.5">
      <c r="A312" s="36"/>
      <c r="B312" s="58"/>
      <c r="E312" s="59"/>
      <c r="F312" s="59"/>
      <c r="G312" s="36"/>
      <c r="H312" s="3"/>
      <c r="I312" s="3"/>
      <c r="J312" s="3"/>
      <c r="K312" s="3"/>
    </row>
    <row r="313" spans="1:11" ht="13.5">
      <c r="A313" s="36"/>
      <c r="B313" s="58"/>
      <c r="E313" s="59"/>
      <c r="F313" s="59"/>
      <c r="G313" s="36"/>
      <c r="H313" s="3"/>
      <c r="I313" s="3"/>
      <c r="J313" s="3"/>
      <c r="K313" s="3"/>
    </row>
    <row r="314" spans="1:11" ht="13.5">
      <c r="A314" s="36"/>
      <c r="B314" s="58"/>
      <c r="E314" s="59"/>
      <c r="F314" s="59"/>
      <c r="G314" s="36"/>
      <c r="H314" s="3"/>
      <c r="I314" s="3"/>
      <c r="J314" s="3"/>
      <c r="K314" s="3"/>
    </row>
    <row r="315" spans="1:11" ht="13.5">
      <c r="A315" s="36"/>
      <c r="B315" s="58"/>
      <c r="E315" s="59"/>
      <c r="F315" s="59"/>
      <c r="G315" s="36"/>
      <c r="H315" s="3"/>
      <c r="I315" s="3"/>
      <c r="J315" s="3"/>
      <c r="K315" s="3"/>
    </row>
    <row r="316" spans="1:11" ht="13.5">
      <c r="A316" s="36"/>
      <c r="B316" s="58"/>
      <c r="E316" s="59"/>
      <c r="F316" s="59"/>
      <c r="G316" s="36"/>
      <c r="H316" s="3"/>
      <c r="I316" s="3"/>
      <c r="J316" s="3"/>
      <c r="K316" s="3"/>
    </row>
    <row r="317" spans="1:11" ht="13.5">
      <c r="A317" s="36"/>
      <c r="B317" s="58"/>
      <c r="E317" s="59"/>
      <c r="F317" s="59"/>
      <c r="G317" s="36"/>
      <c r="H317" s="3"/>
      <c r="I317" s="3"/>
      <c r="J317" s="3"/>
      <c r="K317" s="3"/>
    </row>
    <row r="318" spans="1:11" ht="13.5">
      <c r="A318" s="36"/>
      <c r="B318" s="58"/>
      <c r="E318" s="59"/>
      <c r="F318" s="59"/>
      <c r="G318" s="36"/>
      <c r="H318" s="3"/>
      <c r="I318" s="3"/>
      <c r="J318" s="3"/>
      <c r="K318" s="3"/>
    </row>
    <row r="319" spans="1:11" ht="13.5">
      <c r="A319" s="36"/>
      <c r="B319" s="58"/>
      <c r="E319" s="59"/>
      <c r="F319" s="59"/>
      <c r="G319" s="36"/>
      <c r="H319" s="3"/>
      <c r="I319" s="3"/>
      <c r="J319" s="3"/>
      <c r="K319" s="3"/>
    </row>
    <row r="320" spans="1:11" ht="13.5">
      <c r="A320" s="36"/>
      <c r="B320" s="58"/>
      <c r="E320" s="59"/>
      <c r="F320" s="59"/>
      <c r="G320" s="36"/>
      <c r="H320" s="3"/>
      <c r="I320" s="3"/>
      <c r="J320" s="3"/>
      <c r="K320" s="3"/>
    </row>
    <row r="321" spans="1:11" ht="13.5">
      <c r="A321" s="36"/>
      <c r="B321" s="58"/>
      <c r="E321" s="59"/>
      <c r="F321" s="59"/>
      <c r="G321" s="36"/>
      <c r="H321" s="3"/>
      <c r="I321" s="3"/>
      <c r="J321" s="3"/>
      <c r="K321" s="3"/>
    </row>
    <row r="322" spans="1:11" ht="13.5">
      <c r="A322" s="36"/>
      <c r="B322" s="58"/>
      <c r="E322" s="59"/>
      <c r="F322" s="59"/>
      <c r="G322" s="36"/>
      <c r="H322" s="3"/>
      <c r="I322" s="3"/>
      <c r="J322" s="3"/>
      <c r="K322" s="3"/>
    </row>
    <row r="323" spans="1:11" ht="13.5">
      <c r="A323" s="36"/>
      <c r="B323" s="58"/>
      <c r="E323" s="59"/>
      <c r="F323" s="59"/>
      <c r="G323" s="36"/>
      <c r="H323" s="3"/>
      <c r="I323" s="3"/>
      <c r="J323" s="3"/>
      <c r="K323" s="3"/>
    </row>
    <row r="324" spans="1:11" ht="13.5">
      <c r="A324" s="36"/>
      <c r="B324" s="58"/>
      <c r="E324" s="59"/>
      <c r="F324" s="59"/>
      <c r="G324" s="36"/>
      <c r="H324" s="3"/>
      <c r="I324" s="3"/>
      <c r="J324" s="3"/>
      <c r="K324" s="3"/>
    </row>
    <row r="325" spans="1:11" ht="13.5">
      <c r="A325" s="36"/>
      <c r="B325" s="58"/>
      <c r="E325" s="59"/>
      <c r="F325" s="59"/>
      <c r="G325" s="36"/>
      <c r="H325" s="3"/>
      <c r="I325" s="3"/>
      <c r="J325" s="3"/>
      <c r="K325" s="3"/>
    </row>
    <row r="326" spans="1:11" ht="13.5">
      <c r="A326" s="36"/>
      <c r="B326" s="58"/>
      <c r="E326" s="59"/>
      <c r="F326" s="59"/>
      <c r="G326" s="36"/>
      <c r="H326" s="3"/>
      <c r="I326" s="3"/>
      <c r="J326" s="3"/>
      <c r="K326" s="3"/>
    </row>
    <row r="327" spans="1:11" ht="13.5">
      <c r="A327" s="36"/>
      <c r="B327" s="58"/>
      <c r="E327" s="59"/>
      <c r="F327" s="59"/>
      <c r="G327" s="36"/>
      <c r="H327" s="3"/>
      <c r="I327" s="3"/>
      <c r="J327" s="3"/>
      <c r="K327" s="3"/>
    </row>
    <row r="328" spans="1:11" ht="13.5">
      <c r="A328" s="36"/>
      <c r="B328" s="58"/>
      <c r="E328" s="59"/>
      <c r="F328" s="59"/>
      <c r="G328" s="36"/>
      <c r="H328" s="3"/>
      <c r="I328" s="3"/>
      <c r="J328" s="3"/>
      <c r="K328" s="3"/>
    </row>
    <row r="329" spans="1:11" ht="13.5">
      <c r="A329" s="36"/>
      <c r="B329" s="58"/>
      <c r="E329" s="59"/>
      <c r="F329" s="59"/>
      <c r="G329" s="36"/>
      <c r="H329" s="3"/>
      <c r="I329" s="3"/>
      <c r="J329" s="3"/>
      <c r="K329" s="3"/>
    </row>
    <row r="330" spans="1:11" ht="13.5">
      <c r="A330" s="36"/>
      <c r="B330" s="58"/>
      <c r="E330" s="59"/>
      <c r="F330" s="59"/>
      <c r="G330" s="36"/>
      <c r="H330" s="3"/>
      <c r="I330" s="3"/>
      <c r="J330" s="3"/>
      <c r="K330" s="3"/>
    </row>
    <row r="331" spans="1:11" ht="13.5">
      <c r="A331" s="36"/>
      <c r="B331" s="58"/>
      <c r="E331" s="59"/>
      <c r="F331" s="59"/>
      <c r="G331" s="36"/>
      <c r="H331" s="3"/>
      <c r="I331" s="3"/>
      <c r="J331" s="3"/>
      <c r="K331" s="3"/>
    </row>
    <row r="332" spans="1:11" ht="13.5">
      <c r="A332" s="36"/>
      <c r="B332" s="58"/>
      <c r="E332" s="59"/>
      <c r="F332" s="59"/>
      <c r="G332" s="36"/>
      <c r="H332" s="3"/>
      <c r="I332" s="3"/>
      <c r="J332" s="3"/>
      <c r="K332" s="3"/>
    </row>
    <row r="333" spans="1:11" ht="13.5">
      <c r="A333" s="36"/>
      <c r="B333" s="58"/>
      <c r="E333" s="59"/>
      <c r="F333" s="59"/>
      <c r="G333" s="36"/>
      <c r="H333" s="3"/>
      <c r="I333" s="3"/>
      <c r="J333" s="3"/>
      <c r="K333" s="3"/>
    </row>
    <row r="334" spans="1:11" ht="13.5">
      <c r="A334" s="36"/>
      <c r="B334" s="58"/>
      <c r="E334" s="59"/>
      <c r="F334" s="59"/>
      <c r="G334" s="36"/>
      <c r="H334" s="3"/>
      <c r="I334" s="3"/>
      <c r="J334" s="3"/>
      <c r="K334" s="3"/>
    </row>
    <row r="335" spans="1:11" ht="13.5">
      <c r="A335" s="36"/>
      <c r="B335" s="58"/>
      <c r="E335" s="59"/>
      <c r="F335" s="59"/>
      <c r="G335" s="36"/>
      <c r="H335" s="3"/>
      <c r="I335" s="3"/>
      <c r="J335" s="3"/>
      <c r="K335" s="3"/>
    </row>
    <row r="336" spans="1:11" ht="13.5">
      <c r="A336" s="36"/>
      <c r="B336" s="58"/>
      <c r="E336" s="59"/>
      <c r="F336" s="59"/>
      <c r="G336" s="36"/>
      <c r="H336" s="3"/>
      <c r="I336" s="3"/>
      <c r="J336" s="3"/>
      <c r="K336" s="3"/>
    </row>
    <row r="337" spans="1:11" ht="13.5">
      <c r="A337" s="36"/>
      <c r="B337" s="58"/>
      <c r="E337" s="59"/>
      <c r="F337" s="59"/>
      <c r="G337" s="36"/>
      <c r="H337" s="3"/>
      <c r="I337" s="3"/>
      <c r="J337" s="3"/>
      <c r="K337" s="3"/>
    </row>
    <row r="338" spans="1:11" ht="13.5">
      <c r="A338" s="36"/>
      <c r="B338" s="58"/>
      <c r="E338" s="59"/>
      <c r="F338" s="59"/>
      <c r="G338" s="36"/>
      <c r="H338" s="3"/>
      <c r="I338" s="3"/>
      <c r="J338" s="3"/>
      <c r="K338" s="3"/>
    </row>
    <row r="339" spans="1:11" ht="13.5">
      <c r="A339" s="36"/>
      <c r="B339" s="58"/>
      <c r="E339" s="59"/>
      <c r="F339" s="59"/>
      <c r="G339" s="36"/>
      <c r="H339" s="3"/>
      <c r="I339" s="3"/>
      <c r="J339" s="3"/>
      <c r="K339" s="3"/>
    </row>
    <row r="340" spans="1:11" ht="13.5">
      <c r="A340" s="36"/>
      <c r="B340" s="58"/>
      <c r="E340" s="59"/>
      <c r="F340" s="59"/>
      <c r="G340" s="36"/>
      <c r="H340" s="3"/>
      <c r="I340" s="3"/>
      <c r="J340" s="3"/>
      <c r="K340" s="3"/>
    </row>
    <row r="341" spans="1:11" ht="13.5">
      <c r="A341" s="36"/>
      <c r="B341" s="58"/>
      <c r="E341" s="59"/>
      <c r="F341" s="59"/>
      <c r="G341" s="36"/>
      <c r="H341" s="3"/>
      <c r="I341" s="3"/>
      <c r="J341" s="3"/>
      <c r="K341" s="3"/>
    </row>
    <row r="342" spans="1:11" ht="13.5">
      <c r="A342" s="36"/>
      <c r="B342" s="58"/>
      <c r="E342" s="59"/>
      <c r="F342" s="59"/>
      <c r="G342" s="36"/>
      <c r="H342" s="3"/>
      <c r="I342" s="3"/>
      <c r="J342" s="3"/>
      <c r="K342" s="3"/>
    </row>
    <row r="343" spans="1:11" ht="13.5">
      <c r="A343" s="36"/>
      <c r="B343" s="58"/>
      <c r="E343" s="59"/>
      <c r="F343" s="59"/>
      <c r="G343" s="36"/>
      <c r="H343" s="3"/>
      <c r="I343" s="3"/>
      <c r="J343" s="3"/>
      <c r="K343" s="3"/>
    </row>
    <row r="344" spans="1:11" ht="13.5">
      <c r="A344" s="36"/>
      <c r="B344" s="58"/>
      <c r="E344" s="59"/>
      <c r="F344" s="59"/>
      <c r="G344" s="36"/>
      <c r="H344" s="3"/>
      <c r="I344" s="3"/>
      <c r="J344" s="3"/>
      <c r="K344" s="3"/>
    </row>
    <row r="345" spans="1:11" ht="13.5">
      <c r="A345" s="36"/>
      <c r="B345" s="58"/>
      <c r="E345" s="59"/>
      <c r="F345" s="59"/>
      <c r="G345" s="36"/>
      <c r="H345" s="3"/>
      <c r="I345" s="3"/>
      <c r="J345" s="3"/>
      <c r="K345" s="3"/>
    </row>
    <row r="346" spans="1:11" ht="13.5">
      <c r="A346" s="36"/>
      <c r="B346" s="58"/>
      <c r="E346" s="59"/>
      <c r="F346" s="59"/>
      <c r="G346" s="36"/>
      <c r="H346" s="3"/>
      <c r="I346" s="3"/>
      <c r="J346" s="3"/>
      <c r="K346" s="3"/>
    </row>
    <row r="347" spans="1:11" ht="13.5">
      <c r="A347" s="36"/>
      <c r="B347" s="58"/>
      <c r="E347" s="59"/>
      <c r="F347" s="59"/>
      <c r="G347" s="36"/>
      <c r="H347" s="3"/>
      <c r="I347" s="3"/>
      <c r="J347" s="3"/>
      <c r="K347" s="3"/>
    </row>
    <row r="348" spans="1:11" ht="13.5">
      <c r="A348" s="36"/>
      <c r="B348" s="58"/>
      <c r="E348" s="59"/>
      <c r="F348" s="59"/>
      <c r="G348" s="36"/>
      <c r="H348" s="3"/>
      <c r="I348" s="3"/>
      <c r="J348" s="3"/>
      <c r="K348" s="3"/>
    </row>
    <row r="349" spans="1:11" ht="13.5">
      <c r="A349" s="36"/>
      <c r="B349" s="58"/>
      <c r="E349" s="59"/>
      <c r="F349" s="59"/>
      <c r="G349" s="36"/>
      <c r="H349" s="3"/>
      <c r="I349" s="3"/>
      <c r="J349" s="3"/>
      <c r="K349" s="3"/>
    </row>
    <row r="350" spans="1:11" ht="13.5">
      <c r="A350" s="36"/>
      <c r="B350" s="58"/>
      <c r="E350" s="59"/>
      <c r="F350" s="59"/>
      <c r="G350" s="36"/>
      <c r="H350" s="3"/>
      <c r="I350" s="3"/>
      <c r="J350" s="3"/>
      <c r="K350" s="3"/>
    </row>
    <row r="351" spans="1:11" ht="13.5">
      <c r="A351" s="36"/>
      <c r="B351" s="58"/>
      <c r="E351" s="59"/>
      <c r="F351" s="59"/>
      <c r="G351" s="36"/>
      <c r="H351" s="3"/>
      <c r="I351" s="3"/>
      <c r="J351" s="3"/>
      <c r="K351" s="3"/>
    </row>
    <row r="352" spans="1:11" ht="13.5">
      <c r="A352" s="36"/>
      <c r="B352" s="58"/>
      <c r="E352" s="59"/>
      <c r="F352" s="59"/>
      <c r="G352" s="36"/>
      <c r="H352" s="3"/>
      <c r="I352" s="3"/>
      <c r="J352" s="3"/>
      <c r="K352" s="3"/>
    </row>
    <row r="353" spans="1:11" ht="13.5">
      <c r="A353" s="36"/>
      <c r="B353" s="58"/>
      <c r="E353" s="59"/>
      <c r="F353" s="59"/>
      <c r="G353" s="36"/>
      <c r="H353" s="3"/>
      <c r="I353" s="3"/>
      <c r="J353" s="3"/>
      <c r="K353" s="3"/>
    </row>
    <row r="354" spans="1:11" ht="13.5">
      <c r="A354" s="36"/>
      <c r="B354" s="58"/>
      <c r="E354" s="59"/>
      <c r="F354" s="59"/>
      <c r="G354" s="36"/>
      <c r="H354" s="3"/>
      <c r="I354" s="3"/>
      <c r="J354" s="3"/>
      <c r="K354" s="3"/>
    </row>
    <row r="355" spans="1:11" ht="13.5">
      <c r="A355" s="36"/>
      <c r="B355" s="58"/>
      <c r="E355" s="59"/>
      <c r="F355" s="59"/>
      <c r="G355" s="36"/>
      <c r="H355" s="3"/>
      <c r="I355" s="3"/>
      <c r="J355" s="3"/>
      <c r="K355" s="3"/>
    </row>
    <row r="356" spans="1:11" ht="13.5">
      <c r="A356" s="36"/>
      <c r="B356" s="58"/>
      <c r="E356" s="59"/>
      <c r="F356" s="59"/>
      <c r="G356" s="36"/>
      <c r="H356" s="3"/>
      <c r="I356" s="3"/>
      <c r="J356" s="3"/>
      <c r="K356" s="3"/>
    </row>
    <row r="357" spans="1:11" ht="13.5">
      <c r="A357" s="36"/>
      <c r="B357" s="58"/>
      <c r="E357" s="59"/>
      <c r="F357" s="59"/>
      <c r="G357" s="36"/>
      <c r="H357" s="3"/>
      <c r="I357" s="3"/>
      <c r="J357" s="3"/>
      <c r="K357" s="3"/>
    </row>
    <row r="358" spans="1:11" ht="13.5">
      <c r="A358" s="36"/>
      <c r="B358" s="58"/>
      <c r="E358" s="59"/>
      <c r="F358" s="59"/>
      <c r="G358" s="36"/>
      <c r="H358" s="3"/>
      <c r="I358" s="3"/>
      <c r="J358" s="3"/>
      <c r="K358" s="3"/>
    </row>
    <row r="359" spans="1:11" ht="13.5">
      <c r="A359" s="36"/>
      <c r="B359" s="58"/>
      <c r="E359" s="59"/>
      <c r="F359" s="59"/>
      <c r="G359" s="36"/>
      <c r="H359" s="3"/>
      <c r="I359" s="3"/>
      <c r="J359" s="3"/>
      <c r="K359" s="3"/>
    </row>
    <row r="360" spans="1:11" ht="13.5">
      <c r="A360" s="36"/>
      <c r="B360" s="58"/>
      <c r="E360" s="59"/>
      <c r="F360" s="59"/>
      <c r="G360" s="36"/>
      <c r="H360" s="3"/>
      <c r="I360" s="3"/>
      <c r="J360" s="3"/>
      <c r="K360" s="3"/>
    </row>
    <row r="361" spans="1:11" ht="13.5">
      <c r="A361" s="36"/>
      <c r="B361" s="58"/>
      <c r="E361" s="59"/>
      <c r="F361" s="59"/>
      <c r="G361" s="36"/>
      <c r="H361" s="3"/>
      <c r="I361" s="3"/>
      <c r="J361" s="3"/>
      <c r="K361" s="3"/>
    </row>
    <row r="362" spans="1:11" ht="13.5">
      <c r="A362" s="36"/>
      <c r="B362" s="58"/>
      <c r="E362" s="59"/>
      <c r="F362" s="59"/>
      <c r="G362" s="36"/>
      <c r="H362" s="3"/>
      <c r="I362" s="3"/>
      <c r="J362" s="3"/>
      <c r="K362" s="3"/>
    </row>
    <row r="363" spans="1:11" ht="13.5">
      <c r="A363" s="36"/>
      <c r="B363" s="58"/>
      <c r="E363" s="59"/>
      <c r="F363" s="59"/>
      <c r="G363" s="36"/>
      <c r="H363" s="3"/>
      <c r="I363" s="3"/>
      <c r="J363" s="3"/>
      <c r="K363" s="3"/>
    </row>
    <row r="364" spans="1:11" ht="13.5">
      <c r="A364" s="36"/>
      <c r="B364" s="58"/>
      <c r="E364" s="59"/>
      <c r="F364" s="59"/>
      <c r="G364" s="36"/>
      <c r="H364" s="3"/>
      <c r="I364" s="3"/>
      <c r="J364" s="3"/>
      <c r="K364" s="3"/>
    </row>
    <row r="365" spans="1:11" ht="13.5">
      <c r="A365" s="36"/>
      <c r="B365" s="58"/>
      <c r="E365" s="59"/>
      <c r="F365" s="59"/>
      <c r="G365" s="36"/>
      <c r="H365" s="3"/>
      <c r="I365" s="3"/>
      <c r="J365" s="3"/>
      <c r="K365" s="3"/>
    </row>
    <row r="366" spans="1:11" ht="13.5">
      <c r="A366" s="36"/>
      <c r="B366" s="58"/>
      <c r="E366" s="59"/>
      <c r="F366" s="59"/>
      <c r="G366" s="36"/>
      <c r="H366" s="3"/>
      <c r="I366" s="3"/>
      <c r="J366" s="3"/>
      <c r="K366" s="3"/>
    </row>
    <row r="367" spans="1:11" ht="13.5">
      <c r="A367" s="36"/>
      <c r="B367" s="58"/>
      <c r="E367" s="59"/>
      <c r="F367" s="59"/>
      <c r="G367" s="36"/>
      <c r="H367" s="3"/>
      <c r="I367" s="3"/>
      <c r="J367" s="3"/>
      <c r="K367" s="3"/>
    </row>
    <row r="368" spans="1:11" ht="13.5">
      <c r="A368" s="36"/>
      <c r="B368" s="58"/>
      <c r="E368" s="59"/>
      <c r="F368" s="59"/>
      <c r="G368" s="36"/>
      <c r="H368" s="3"/>
      <c r="I368" s="3"/>
      <c r="J368" s="3"/>
      <c r="K368" s="3"/>
    </row>
    <row r="369" spans="1:11" ht="13.5">
      <c r="A369" s="36"/>
      <c r="B369" s="58"/>
      <c r="E369" s="59"/>
      <c r="F369" s="59"/>
      <c r="G369" s="36"/>
      <c r="H369" s="3"/>
      <c r="I369" s="3"/>
      <c r="J369" s="3"/>
      <c r="K369" s="3"/>
    </row>
    <row r="370" spans="1:11" ht="13.5">
      <c r="A370" s="36"/>
      <c r="B370" s="58"/>
      <c r="E370" s="59"/>
      <c r="F370" s="59"/>
      <c r="G370" s="36"/>
      <c r="H370" s="3"/>
      <c r="I370" s="3"/>
      <c r="J370" s="3"/>
      <c r="K370" s="3"/>
    </row>
    <row r="371" spans="1:11" ht="13.5">
      <c r="A371" s="36"/>
      <c r="B371" s="58"/>
      <c r="E371" s="59"/>
      <c r="F371" s="59"/>
      <c r="G371" s="36"/>
      <c r="H371" s="3"/>
      <c r="I371" s="3"/>
      <c r="J371" s="3"/>
      <c r="K371" s="3"/>
    </row>
    <row r="372" spans="1:11" ht="13.5">
      <c r="A372" s="36"/>
      <c r="B372" s="58"/>
      <c r="E372" s="59"/>
      <c r="F372" s="59"/>
      <c r="G372" s="36"/>
      <c r="H372" s="3"/>
      <c r="I372" s="3"/>
      <c r="J372" s="3"/>
      <c r="K372" s="3"/>
    </row>
    <row r="373" spans="1:11" ht="13.5">
      <c r="A373" s="36"/>
      <c r="B373" s="58"/>
      <c r="E373" s="59"/>
      <c r="F373" s="59"/>
      <c r="G373" s="36"/>
      <c r="H373" s="3"/>
      <c r="I373" s="3"/>
      <c r="J373" s="3"/>
      <c r="K373" s="3"/>
    </row>
    <row r="374" spans="1:11" ht="13.5">
      <c r="A374" s="36"/>
      <c r="B374" s="58"/>
      <c r="E374" s="59"/>
      <c r="F374" s="59"/>
      <c r="G374" s="36"/>
      <c r="H374" s="3"/>
      <c r="I374" s="3"/>
      <c r="J374" s="3"/>
      <c r="K374" s="3"/>
    </row>
    <row r="375" spans="1:11" ht="13.5">
      <c r="A375" s="36"/>
      <c r="B375" s="58"/>
      <c r="E375" s="59"/>
      <c r="F375" s="59"/>
      <c r="G375" s="36"/>
      <c r="H375" s="3"/>
      <c r="I375" s="3"/>
      <c r="J375" s="3"/>
      <c r="K375" s="3"/>
    </row>
    <row r="376" spans="1:11" ht="13.5">
      <c r="A376" s="36"/>
      <c r="B376" s="58"/>
      <c r="E376" s="59"/>
      <c r="F376" s="59"/>
      <c r="G376" s="36"/>
      <c r="H376" s="3"/>
      <c r="I376" s="3"/>
      <c r="J376" s="3"/>
      <c r="K376" s="3"/>
    </row>
    <row r="377" spans="1:11" ht="13.5">
      <c r="A377" s="36"/>
      <c r="B377" s="58"/>
      <c r="E377" s="59"/>
      <c r="F377" s="59"/>
      <c r="G377" s="36"/>
      <c r="H377" s="3"/>
      <c r="I377" s="3"/>
      <c r="J377" s="3"/>
      <c r="K377" s="3"/>
    </row>
    <row r="378" spans="1:11" ht="13.5">
      <c r="A378" s="36"/>
      <c r="B378" s="58"/>
      <c r="E378" s="59"/>
      <c r="F378" s="59"/>
      <c r="G378" s="36"/>
      <c r="H378" s="3"/>
      <c r="I378" s="3"/>
      <c r="J378" s="3"/>
      <c r="K378" s="3"/>
    </row>
    <row r="379" spans="1:11" ht="13.5">
      <c r="A379" s="36"/>
      <c r="B379" s="58"/>
      <c r="E379" s="59"/>
      <c r="F379" s="59"/>
      <c r="G379" s="36"/>
      <c r="H379" s="3"/>
      <c r="I379" s="3"/>
      <c r="J379" s="3"/>
      <c r="K379" s="3"/>
    </row>
    <row r="380" spans="1:11" ht="13.5">
      <c r="A380" s="36"/>
      <c r="B380" s="58"/>
      <c r="E380" s="59"/>
      <c r="F380" s="59"/>
      <c r="G380" s="36"/>
      <c r="H380" s="3"/>
      <c r="I380" s="3"/>
      <c r="J380" s="3"/>
      <c r="K380" s="3"/>
    </row>
    <row r="381" spans="1:11" ht="13.5">
      <c r="A381" s="36"/>
      <c r="B381" s="58"/>
      <c r="E381" s="59"/>
      <c r="F381" s="59"/>
      <c r="G381" s="36"/>
      <c r="H381" s="3"/>
      <c r="I381" s="3"/>
      <c r="J381" s="3"/>
      <c r="K381" s="3"/>
    </row>
    <row r="382" spans="1:11" ht="13.5">
      <c r="A382" s="36"/>
      <c r="B382" s="58"/>
      <c r="E382" s="59"/>
      <c r="F382" s="59"/>
      <c r="G382" s="36"/>
      <c r="H382" s="3"/>
      <c r="I382" s="3"/>
      <c r="J382" s="3"/>
      <c r="K382" s="3"/>
    </row>
    <row r="383" spans="1:11" ht="13.5">
      <c r="A383" s="36"/>
      <c r="B383" s="58"/>
      <c r="E383" s="59"/>
      <c r="F383" s="59"/>
      <c r="G383" s="36"/>
      <c r="H383" s="3"/>
      <c r="I383" s="3"/>
      <c r="J383" s="3"/>
      <c r="K383" s="3"/>
    </row>
    <row r="384" spans="1:11" ht="13.5">
      <c r="A384" s="36"/>
      <c r="B384" s="58"/>
      <c r="E384" s="59"/>
      <c r="F384" s="59"/>
      <c r="G384" s="36"/>
      <c r="H384" s="3"/>
      <c r="I384" s="3"/>
      <c r="J384" s="3"/>
      <c r="K384" s="3"/>
    </row>
    <row r="385" spans="1:11" ht="13.5">
      <c r="A385" s="36"/>
      <c r="B385" s="58"/>
      <c r="E385" s="59"/>
      <c r="F385" s="59"/>
      <c r="G385" s="36"/>
      <c r="H385" s="3"/>
      <c r="I385" s="3"/>
      <c r="J385" s="3"/>
      <c r="K385" s="3"/>
    </row>
    <row r="386" spans="1:11" ht="13.5">
      <c r="A386" s="36"/>
      <c r="B386" s="58"/>
      <c r="E386" s="59"/>
      <c r="F386" s="59"/>
      <c r="G386" s="36"/>
      <c r="H386" s="3"/>
      <c r="I386" s="3"/>
      <c r="J386" s="3"/>
      <c r="K386" s="3"/>
    </row>
    <row r="387" spans="1:11" ht="13.5">
      <c r="A387" s="36"/>
      <c r="B387" s="58"/>
      <c r="E387" s="59"/>
      <c r="F387" s="59"/>
      <c r="G387" s="36"/>
      <c r="H387" s="3"/>
      <c r="I387" s="3"/>
      <c r="J387" s="3"/>
      <c r="K387" s="3"/>
    </row>
    <row r="388" spans="1:11" ht="13.5">
      <c r="A388" s="36"/>
      <c r="B388" s="58"/>
      <c r="E388" s="59"/>
      <c r="F388" s="59"/>
      <c r="G388" s="36"/>
      <c r="H388" s="3"/>
      <c r="I388" s="3"/>
      <c r="J388" s="3"/>
      <c r="K388" s="3"/>
    </row>
    <row r="389" spans="1:11" ht="13.5">
      <c r="A389" s="36"/>
      <c r="B389" s="58"/>
      <c r="E389" s="59"/>
      <c r="F389" s="59"/>
      <c r="G389" s="36"/>
      <c r="H389" s="3"/>
      <c r="I389" s="3"/>
      <c r="J389" s="3"/>
      <c r="K389" s="3"/>
    </row>
    <row r="390" spans="1:11" ht="13.5">
      <c r="A390" s="36"/>
      <c r="B390" s="58"/>
      <c r="E390" s="59"/>
      <c r="F390" s="59"/>
      <c r="G390" s="36"/>
      <c r="H390" s="3"/>
      <c r="I390" s="3"/>
      <c r="J390" s="3"/>
      <c r="K390" s="3"/>
    </row>
    <row r="391" spans="1:11" ht="13.5">
      <c r="A391" s="36"/>
      <c r="B391" s="58"/>
      <c r="E391" s="59"/>
      <c r="F391" s="59"/>
      <c r="G391" s="36"/>
      <c r="H391" s="3"/>
      <c r="I391" s="3"/>
      <c r="J391" s="3"/>
      <c r="K391" s="3"/>
    </row>
    <row r="392" spans="1:11" ht="13.5">
      <c r="A392" s="36"/>
      <c r="B392" s="58"/>
      <c r="E392" s="59"/>
      <c r="F392" s="59"/>
      <c r="G392" s="36"/>
      <c r="H392" s="3"/>
      <c r="I392" s="3"/>
      <c r="J392" s="3"/>
      <c r="K392" s="3"/>
    </row>
    <row r="393" spans="1:11" ht="13.5">
      <c r="A393" s="36"/>
      <c r="B393" s="58"/>
      <c r="E393" s="59"/>
      <c r="F393" s="59"/>
      <c r="G393" s="36"/>
      <c r="H393" s="3"/>
      <c r="I393" s="3"/>
      <c r="J393" s="3"/>
      <c r="K393" s="3"/>
    </row>
    <row r="394" spans="1:11" ht="13.5">
      <c r="A394" s="36"/>
      <c r="B394" s="58"/>
      <c r="E394" s="59"/>
      <c r="F394" s="59"/>
      <c r="G394" s="36"/>
      <c r="H394" s="3"/>
      <c r="I394" s="3"/>
      <c r="J394" s="3"/>
      <c r="K394" s="3"/>
    </row>
    <row r="395" spans="1:11" ht="13.5">
      <c r="A395" s="36"/>
      <c r="B395" s="58"/>
      <c r="E395" s="59"/>
      <c r="F395" s="59"/>
      <c r="G395" s="36"/>
      <c r="H395" s="3"/>
      <c r="I395" s="3"/>
      <c r="J395" s="3"/>
      <c r="K395" s="3"/>
    </row>
    <row r="396" spans="1:11" ht="13.5">
      <c r="A396" s="36"/>
      <c r="B396" s="58"/>
      <c r="E396" s="59"/>
      <c r="F396" s="59"/>
      <c r="G396" s="36"/>
      <c r="H396" s="3"/>
      <c r="I396" s="3"/>
      <c r="J396" s="3"/>
      <c r="K396" s="3"/>
    </row>
    <row r="397" spans="1:11" ht="13.5">
      <c r="A397" s="36"/>
      <c r="B397" s="58"/>
      <c r="E397" s="59"/>
      <c r="F397" s="59"/>
      <c r="G397" s="36"/>
      <c r="H397" s="3"/>
      <c r="I397" s="3"/>
      <c r="J397" s="3"/>
      <c r="K397" s="3"/>
    </row>
    <row r="398" spans="1:11" ht="13.5">
      <c r="A398" s="36"/>
      <c r="B398" s="58"/>
      <c r="E398" s="59"/>
      <c r="F398" s="59"/>
      <c r="G398" s="36"/>
      <c r="H398" s="3"/>
      <c r="I398" s="3"/>
      <c r="J398" s="3"/>
      <c r="K398" s="3"/>
    </row>
    <row r="399" spans="1:11" ht="13.5">
      <c r="A399" s="36"/>
      <c r="B399" s="58"/>
      <c r="E399" s="59"/>
      <c r="F399" s="59"/>
      <c r="G399" s="36"/>
      <c r="H399" s="3"/>
      <c r="I399" s="3"/>
      <c r="J399" s="3"/>
      <c r="K399" s="3"/>
    </row>
    <row r="400" spans="1:11" ht="13.5">
      <c r="A400" s="36"/>
      <c r="B400" s="58"/>
      <c r="E400" s="59"/>
      <c r="F400" s="59"/>
      <c r="G400" s="36"/>
      <c r="H400" s="3"/>
      <c r="I400" s="3"/>
      <c r="J400" s="3"/>
      <c r="K400" s="3"/>
    </row>
    <row r="401" spans="1:11" ht="13.5">
      <c r="A401" s="36"/>
      <c r="B401" s="58"/>
      <c r="E401" s="59"/>
      <c r="F401" s="59"/>
      <c r="G401" s="36"/>
      <c r="H401" s="3"/>
      <c r="I401" s="3"/>
      <c r="J401" s="3"/>
      <c r="K401" s="3"/>
    </row>
    <row r="402" spans="1:11" ht="13.5">
      <c r="A402" s="36"/>
      <c r="B402" s="58"/>
      <c r="E402" s="59"/>
      <c r="F402" s="59"/>
      <c r="G402" s="36"/>
      <c r="H402" s="3"/>
      <c r="I402" s="3"/>
      <c r="J402" s="3"/>
      <c r="K402" s="3"/>
    </row>
    <row r="403" spans="1:11" ht="13.5">
      <c r="A403" s="36"/>
      <c r="B403" s="58"/>
      <c r="E403" s="59"/>
      <c r="F403" s="59"/>
      <c r="G403" s="36"/>
      <c r="H403" s="3"/>
      <c r="I403" s="3"/>
      <c r="J403" s="3"/>
      <c r="K403" s="3"/>
    </row>
    <row r="404" spans="1:11" ht="13.5">
      <c r="A404" s="36"/>
      <c r="B404" s="58"/>
      <c r="E404" s="59"/>
      <c r="F404" s="59"/>
      <c r="G404" s="36"/>
      <c r="H404" s="3"/>
      <c r="I404" s="3"/>
      <c r="J404" s="3"/>
      <c r="K404" s="3"/>
    </row>
    <row r="405" spans="1:11" ht="13.5">
      <c r="A405" s="36"/>
      <c r="B405" s="58"/>
      <c r="E405" s="59"/>
      <c r="F405" s="59"/>
      <c r="G405" s="36"/>
      <c r="H405" s="3"/>
      <c r="I405" s="3"/>
      <c r="J405" s="3"/>
      <c r="K405" s="3"/>
    </row>
    <row r="406" spans="1:11" ht="13.5">
      <c r="A406" s="36"/>
      <c r="B406" s="58"/>
      <c r="E406" s="59"/>
      <c r="F406" s="59"/>
      <c r="G406" s="36"/>
      <c r="H406" s="3"/>
      <c r="I406" s="3"/>
      <c r="J406" s="3"/>
      <c r="K406" s="3"/>
    </row>
    <row r="407" spans="1:11" ht="13.5">
      <c r="A407" s="36"/>
      <c r="B407" s="58"/>
      <c r="E407" s="59"/>
      <c r="F407" s="59"/>
      <c r="G407" s="36"/>
      <c r="H407" s="3"/>
      <c r="I407" s="3"/>
      <c r="J407" s="3"/>
      <c r="K407" s="3"/>
    </row>
    <row r="408" spans="1:11" ht="13.5">
      <c r="A408" s="36"/>
      <c r="B408" s="58"/>
      <c r="E408" s="59"/>
      <c r="F408" s="59"/>
      <c r="G408" s="36"/>
      <c r="H408" s="3"/>
      <c r="I408" s="3"/>
      <c r="J408" s="3"/>
      <c r="K408" s="3"/>
    </row>
    <row r="409" spans="1:11" ht="13.5">
      <c r="A409" s="36"/>
      <c r="B409" s="58"/>
      <c r="E409" s="59"/>
      <c r="F409" s="59"/>
      <c r="G409" s="36"/>
      <c r="H409" s="3"/>
      <c r="I409" s="3"/>
      <c r="J409" s="3"/>
      <c r="K409" s="3"/>
    </row>
    <row r="410" spans="1:11" ht="13.5">
      <c r="A410" s="36"/>
      <c r="B410" s="58"/>
      <c r="E410" s="59"/>
      <c r="F410" s="59"/>
      <c r="G410" s="36"/>
      <c r="H410" s="3"/>
      <c r="I410" s="3"/>
      <c r="J410" s="3"/>
      <c r="K410" s="3"/>
    </row>
    <row r="411" spans="1:11" ht="13.5">
      <c r="A411" s="36"/>
      <c r="B411" s="58"/>
      <c r="E411" s="59"/>
      <c r="F411" s="59"/>
      <c r="G411" s="36"/>
      <c r="H411" s="3"/>
      <c r="I411" s="3"/>
      <c r="J411" s="3"/>
      <c r="K411" s="3"/>
    </row>
    <row r="412" spans="1:11" ht="13.5">
      <c r="A412" s="36"/>
      <c r="B412" s="58"/>
      <c r="E412" s="59"/>
      <c r="F412" s="59"/>
      <c r="G412" s="36"/>
      <c r="H412" s="3"/>
      <c r="I412" s="3"/>
      <c r="J412" s="3"/>
      <c r="K412" s="3"/>
    </row>
    <row r="413" spans="1:11" ht="13.5">
      <c r="A413" s="36"/>
      <c r="B413" s="58"/>
      <c r="E413" s="59"/>
      <c r="F413" s="59"/>
      <c r="G413" s="36"/>
      <c r="H413" s="3"/>
      <c r="I413" s="3"/>
      <c r="J413" s="3"/>
      <c r="K413" s="3"/>
    </row>
    <row r="414" spans="1:11" ht="13.5">
      <c r="A414" s="36"/>
      <c r="B414" s="58"/>
      <c r="E414" s="59"/>
      <c r="F414" s="59"/>
      <c r="G414" s="36"/>
      <c r="H414" s="3"/>
      <c r="I414" s="3"/>
      <c r="J414" s="3"/>
      <c r="K414" s="3"/>
    </row>
    <row r="415" spans="1:11" ht="13.5">
      <c r="A415" s="36"/>
      <c r="B415" s="58"/>
      <c r="E415" s="59"/>
      <c r="F415" s="59"/>
      <c r="G415" s="36"/>
      <c r="H415" s="3"/>
      <c r="I415" s="3"/>
      <c r="J415" s="3"/>
      <c r="K415" s="3"/>
    </row>
  </sheetData>
  <sheetProtection/>
  <printOptions/>
  <pageMargins left="0.7874015748031497" right="0.7874015748031497" top="0.7874015748031497" bottom="0.7874015748031497" header="0.3937007874015748" footer="0.3937007874015748"/>
  <pageSetup firstPageNumber="34" useFirstPageNumber="1" fitToHeight="0" fitToWidth="1" horizontalDpi="600" verticalDpi="600" orientation="portrait" paperSize="9" scale="92" r:id="rId1"/>
  <headerFooter alignWithMargins="0">
    <oddFooter>&amp;C&amp;"ＭＳ Ｐ明朝,標準"- &amp;P -</oddFooter>
  </headerFooter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352"/>
  <sheetViews>
    <sheetView view="pageBreakPreview" zoomScaleSheetLayoutView="100" zoomScalePageLayoutView="0" workbookViewId="0" topLeftCell="A1">
      <pane xSplit="4" ySplit="1" topLeftCell="E2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N1" sqref="N1"/>
    </sheetView>
  </sheetViews>
  <sheetFormatPr defaultColWidth="9.00390625" defaultRowHeight="13.5"/>
  <cols>
    <col min="1" max="1" width="3.625" style="31" customWidth="1"/>
    <col min="2" max="2" width="10.625" style="60" customWidth="1"/>
    <col min="3" max="3" width="40.625" style="10" customWidth="1"/>
    <col min="4" max="4" width="3.125" style="20" customWidth="1"/>
    <col min="5" max="5" width="5.625" style="62" customWidth="1"/>
    <col min="6" max="6" width="5.625" style="31" customWidth="1"/>
    <col min="7" max="7" width="5.375" style="31" customWidth="1"/>
    <col min="8" max="8" width="3.625" style="31" customWidth="1"/>
    <col min="9" max="9" width="5.625" style="31" customWidth="1"/>
    <col min="10" max="10" width="3.625" style="31" customWidth="1"/>
    <col min="11" max="11" width="5.625" style="31" customWidth="1"/>
    <col min="12" max="12" width="3.625" style="31" customWidth="1"/>
    <col min="13" max="16384" width="9.00390625" style="2" customWidth="1"/>
  </cols>
  <sheetData>
    <row r="1" spans="1:14" s="42" customFormat="1" ht="49.5" customHeight="1" thickBot="1">
      <c r="A1" s="38" t="s">
        <v>43</v>
      </c>
      <c r="B1" s="18" t="s">
        <v>48</v>
      </c>
      <c r="C1" s="11" t="s">
        <v>49</v>
      </c>
      <c r="D1" s="21"/>
      <c r="E1" s="234" t="s">
        <v>61</v>
      </c>
      <c r="F1" s="235"/>
      <c r="G1" s="230" t="s">
        <v>62</v>
      </c>
      <c r="H1" s="236"/>
      <c r="I1" s="237" t="s">
        <v>25</v>
      </c>
      <c r="J1" s="238"/>
      <c r="K1" s="230" t="s">
        <v>63</v>
      </c>
      <c r="L1" s="231"/>
      <c r="N1" s="203" t="s">
        <v>202</v>
      </c>
    </row>
    <row r="2" spans="1:12" s="44" customFormat="1" ht="30" customHeight="1">
      <c r="A2" s="170">
        <v>1</v>
      </c>
      <c r="B2" s="115" t="s">
        <v>38</v>
      </c>
      <c r="C2" s="12" t="str">
        <f>'専用水道'!C6</f>
        <v>奈良少年院</v>
      </c>
      <c r="D2" s="117"/>
      <c r="E2" s="228" t="s">
        <v>168</v>
      </c>
      <c r="F2" s="241"/>
      <c r="G2" s="228" t="s">
        <v>23</v>
      </c>
      <c r="H2" s="232"/>
      <c r="I2" s="228" t="s">
        <v>64</v>
      </c>
      <c r="J2" s="232"/>
      <c r="K2" s="228" t="s">
        <v>26</v>
      </c>
      <c r="L2" s="229"/>
    </row>
    <row r="3" spans="1:18" s="44" customFormat="1" ht="30" customHeight="1">
      <c r="A3" s="114">
        <v>2</v>
      </c>
      <c r="B3" s="115" t="s">
        <v>38</v>
      </c>
      <c r="C3" s="12" t="str">
        <f>'専用水道'!C7</f>
        <v>独立行政法人都市再生機構
中登美第３団地</v>
      </c>
      <c r="D3" s="117"/>
      <c r="E3" s="221" t="s">
        <v>96</v>
      </c>
      <c r="F3" s="233"/>
      <c r="G3" s="221" t="s">
        <v>23</v>
      </c>
      <c r="H3" s="223"/>
      <c r="I3" s="221" t="s">
        <v>69</v>
      </c>
      <c r="J3" s="223"/>
      <c r="K3" s="221" t="s">
        <v>28</v>
      </c>
      <c r="L3" s="222"/>
      <c r="M3" s="196" t="s">
        <v>169</v>
      </c>
      <c r="O3" s="196" t="s">
        <v>179</v>
      </c>
      <c r="R3" s="196" t="s">
        <v>183</v>
      </c>
    </row>
    <row r="4" spans="1:18" s="44" customFormat="1" ht="30" customHeight="1">
      <c r="A4" s="114">
        <v>3</v>
      </c>
      <c r="B4" s="115" t="s">
        <v>38</v>
      </c>
      <c r="C4" s="12" t="str">
        <f>'専用水道'!C8</f>
        <v>独立行政法人都市再生機構
平城第２団地</v>
      </c>
      <c r="D4" s="117"/>
      <c r="E4" s="221" t="s">
        <v>78</v>
      </c>
      <c r="F4" s="233"/>
      <c r="G4" s="221" t="s">
        <v>23</v>
      </c>
      <c r="H4" s="223"/>
      <c r="I4" s="221" t="s">
        <v>53</v>
      </c>
      <c r="J4" s="223"/>
      <c r="K4" s="221" t="s">
        <v>28</v>
      </c>
      <c r="L4" s="222"/>
      <c r="M4" s="44" t="s">
        <v>170</v>
      </c>
      <c r="O4" s="44" t="s">
        <v>180</v>
      </c>
      <c r="R4" s="44" t="s">
        <v>198</v>
      </c>
    </row>
    <row r="5" spans="1:18" s="44" customFormat="1" ht="30" customHeight="1">
      <c r="A5" s="170">
        <v>4</v>
      </c>
      <c r="B5" s="115" t="s">
        <v>38</v>
      </c>
      <c r="C5" s="12" t="str">
        <f>'専用水道'!C9</f>
        <v>三菱UFJ信託銀行（株）
奈良ファミリー</v>
      </c>
      <c r="D5" s="117"/>
      <c r="E5" s="221" t="s">
        <v>184</v>
      </c>
      <c r="F5" s="233"/>
      <c r="G5" s="221" t="s">
        <v>23</v>
      </c>
      <c r="H5" s="223"/>
      <c r="I5" s="221" t="s">
        <v>53</v>
      </c>
      <c r="J5" s="223"/>
      <c r="K5" s="221" t="s">
        <v>28</v>
      </c>
      <c r="L5" s="222"/>
      <c r="M5" s="44" t="s">
        <v>171</v>
      </c>
      <c r="O5" s="44" t="s">
        <v>181</v>
      </c>
      <c r="R5" s="44" t="s">
        <v>201</v>
      </c>
    </row>
    <row r="6" spans="1:18" s="44" customFormat="1" ht="30" customHeight="1">
      <c r="A6" s="114">
        <v>5</v>
      </c>
      <c r="B6" s="115" t="s">
        <v>38</v>
      </c>
      <c r="C6" s="12" t="str">
        <f>'専用水道'!C10</f>
        <v>医療法人財団北林厚生会
五条山病院</v>
      </c>
      <c r="D6" s="117"/>
      <c r="E6" s="221" t="s">
        <v>99</v>
      </c>
      <c r="F6" s="233"/>
      <c r="G6" s="221" t="s">
        <v>23</v>
      </c>
      <c r="H6" s="223"/>
      <c r="I6" s="221" t="s">
        <v>53</v>
      </c>
      <c r="J6" s="223"/>
      <c r="K6" s="221" t="s">
        <v>28</v>
      </c>
      <c r="L6" s="222"/>
      <c r="M6" s="44" t="s">
        <v>172</v>
      </c>
      <c r="O6" s="44" t="s">
        <v>182</v>
      </c>
      <c r="R6" s="44" t="s">
        <v>199</v>
      </c>
    </row>
    <row r="7" spans="1:18" s="44" customFormat="1" ht="30" customHeight="1">
      <c r="A7" s="114">
        <v>6</v>
      </c>
      <c r="B7" s="115" t="s">
        <v>38</v>
      </c>
      <c r="C7" s="12" t="str">
        <f>'専用水道'!C11</f>
        <v>関西文化学術研究都市センター（株）</v>
      </c>
      <c r="D7" s="117"/>
      <c r="E7" s="221" t="s">
        <v>184</v>
      </c>
      <c r="F7" s="233"/>
      <c r="G7" s="221" t="s">
        <v>23</v>
      </c>
      <c r="H7" s="223"/>
      <c r="I7" s="221" t="s">
        <v>53</v>
      </c>
      <c r="J7" s="223"/>
      <c r="K7" s="221" t="s">
        <v>28</v>
      </c>
      <c r="L7" s="222"/>
      <c r="M7" s="44" t="s">
        <v>173</v>
      </c>
      <c r="R7" s="44" t="s">
        <v>200</v>
      </c>
    </row>
    <row r="8" spans="1:15" s="44" customFormat="1" ht="30" customHeight="1">
      <c r="A8" s="170">
        <v>7</v>
      </c>
      <c r="B8" s="115" t="s">
        <v>21</v>
      </c>
      <c r="C8" s="12" t="str">
        <f>'専用水道'!C12</f>
        <v>独立行政法人国立病院機構
奈良医療センター</v>
      </c>
      <c r="D8" s="117"/>
      <c r="E8" s="221" t="s">
        <v>184</v>
      </c>
      <c r="F8" s="233"/>
      <c r="G8" s="221" t="s">
        <v>23</v>
      </c>
      <c r="H8" s="223"/>
      <c r="I8" s="221" t="s">
        <v>53</v>
      </c>
      <c r="J8" s="223"/>
      <c r="K8" s="221" t="s">
        <v>28</v>
      </c>
      <c r="L8" s="222"/>
      <c r="M8" s="44" t="s">
        <v>174</v>
      </c>
      <c r="O8" s="196" t="s">
        <v>25</v>
      </c>
    </row>
    <row r="9" spans="1:15" s="9" customFormat="1" ht="30" customHeight="1">
      <c r="A9" s="114">
        <v>8</v>
      </c>
      <c r="B9" s="115" t="s">
        <v>21</v>
      </c>
      <c r="C9" s="12" t="str">
        <f>'専用水道'!C13</f>
        <v>医療法人康仁会
西の京病院</v>
      </c>
      <c r="D9" s="116"/>
      <c r="E9" s="221" t="s">
        <v>185</v>
      </c>
      <c r="F9" s="233"/>
      <c r="G9" s="221" t="s">
        <v>23</v>
      </c>
      <c r="H9" s="223"/>
      <c r="I9" s="221" t="s">
        <v>53</v>
      </c>
      <c r="J9" s="223"/>
      <c r="K9" s="221" t="s">
        <v>28</v>
      </c>
      <c r="L9" s="222"/>
      <c r="M9" s="9" t="s">
        <v>175</v>
      </c>
      <c r="O9" s="9" t="s">
        <v>194</v>
      </c>
    </row>
    <row r="10" spans="1:15" s="9" customFormat="1" ht="30" customHeight="1">
      <c r="A10" s="114">
        <v>9</v>
      </c>
      <c r="B10" s="115" t="s">
        <v>38</v>
      </c>
      <c r="C10" s="12" t="str">
        <f>'専用水道'!C14</f>
        <v>医療法人平和会
吉田病院</v>
      </c>
      <c r="D10" s="116"/>
      <c r="E10" s="221" t="s">
        <v>185</v>
      </c>
      <c r="F10" s="233"/>
      <c r="G10" s="221" t="s">
        <v>23</v>
      </c>
      <c r="H10" s="223"/>
      <c r="I10" s="221" t="s">
        <v>53</v>
      </c>
      <c r="J10" s="223"/>
      <c r="K10" s="221" t="s">
        <v>28</v>
      </c>
      <c r="L10" s="222"/>
      <c r="M10" s="9" t="s">
        <v>176</v>
      </c>
      <c r="O10" s="9" t="s">
        <v>195</v>
      </c>
    </row>
    <row r="11" spans="1:15" s="9" customFormat="1" ht="30" customHeight="1">
      <c r="A11" s="170">
        <v>10</v>
      </c>
      <c r="B11" s="115" t="s">
        <v>105</v>
      </c>
      <c r="C11" s="12" t="str">
        <f>'専用水道'!C15</f>
        <v>（株）奈良ロイヤルホテル</v>
      </c>
      <c r="D11" s="116"/>
      <c r="E11" s="221" t="s">
        <v>185</v>
      </c>
      <c r="F11" s="233"/>
      <c r="G11" s="221" t="s">
        <v>23</v>
      </c>
      <c r="H11" s="223"/>
      <c r="I11" s="221" t="s">
        <v>53</v>
      </c>
      <c r="J11" s="223"/>
      <c r="K11" s="221" t="s">
        <v>28</v>
      </c>
      <c r="L11" s="222"/>
      <c r="M11" s="9" t="s">
        <v>177</v>
      </c>
      <c r="O11" s="9" t="s">
        <v>196</v>
      </c>
    </row>
    <row r="12" spans="1:15" s="9" customFormat="1" ht="30" customHeight="1">
      <c r="A12" s="114">
        <v>11</v>
      </c>
      <c r="B12" s="115" t="s">
        <v>105</v>
      </c>
      <c r="C12" s="12" t="str">
        <f>'専用水道'!C16</f>
        <v>（株）ハーフ・センチュリー・モア</v>
      </c>
      <c r="D12" s="116"/>
      <c r="E12" s="242" t="s">
        <v>99</v>
      </c>
      <c r="F12" s="243"/>
      <c r="G12" s="221" t="s">
        <v>23</v>
      </c>
      <c r="H12" s="223"/>
      <c r="I12" s="221" t="s">
        <v>53</v>
      </c>
      <c r="J12" s="223"/>
      <c r="K12" s="221" t="s">
        <v>28</v>
      </c>
      <c r="L12" s="222"/>
      <c r="M12" s="9" t="s">
        <v>178</v>
      </c>
      <c r="O12" s="9" t="s">
        <v>197</v>
      </c>
    </row>
    <row r="13" spans="1:12" s="9" customFormat="1" ht="30" customHeight="1">
      <c r="A13" s="114">
        <v>12</v>
      </c>
      <c r="B13" s="115" t="s">
        <v>105</v>
      </c>
      <c r="C13" s="12" t="str">
        <f>'専用水道'!C17</f>
        <v>医療法人新生会　総合病院
高の原中央病院</v>
      </c>
      <c r="D13" s="116"/>
      <c r="E13" s="224" t="s">
        <v>186</v>
      </c>
      <c r="F13" s="225"/>
      <c r="G13" s="221" t="s">
        <v>23</v>
      </c>
      <c r="H13" s="223"/>
      <c r="I13" s="221" t="s">
        <v>53</v>
      </c>
      <c r="J13" s="223"/>
      <c r="K13" s="221" t="s">
        <v>28</v>
      </c>
      <c r="L13" s="222"/>
    </row>
    <row r="14" spans="1:12" s="9" customFormat="1" ht="30" customHeight="1">
      <c r="A14" s="170">
        <v>13</v>
      </c>
      <c r="B14" s="115" t="s">
        <v>105</v>
      </c>
      <c r="C14" s="12" t="str">
        <f>'専用水道'!C18</f>
        <v>社会福祉法人南都栄寿会
特別養護老人ホーム西ノ京苑</v>
      </c>
      <c r="D14" s="116"/>
      <c r="E14" s="224" t="s">
        <v>187</v>
      </c>
      <c r="F14" s="225"/>
      <c r="G14" s="221" t="s">
        <v>23</v>
      </c>
      <c r="H14" s="223"/>
      <c r="I14" s="221" t="s">
        <v>53</v>
      </c>
      <c r="J14" s="223"/>
      <c r="K14" s="221" t="s">
        <v>28</v>
      </c>
      <c r="L14" s="222"/>
    </row>
    <row r="15" spans="1:12" s="9" customFormat="1" ht="30" customHeight="1">
      <c r="A15" s="114">
        <v>14</v>
      </c>
      <c r="B15" s="115" t="s">
        <v>105</v>
      </c>
      <c r="C15" s="12" t="str">
        <f>'専用水道'!C19</f>
        <v>公益社団法人地域医療振興協会
市立奈良病院</v>
      </c>
      <c r="D15" s="116"/>
      <c r="E15" s="224" t="s">
        <v>185</v>
      </c>
      <c r="F15" s="225"/>
      <c r="G15" s="221" t="s">
        <v>23</v>
      </c>
      <c r="H15" s="223"/>
      <c r="I15" s="221" t="s">
        <v>53</v>
      </c>
      <c r="J15" s="223"/>
      <c r="K15" s="221" t="s">
        <v>28</v>
      </c>
      <c r="L15" s="222"/>
    </row>
    <row r="16" spans="1:12" s="9" customFormat="1" ht="30" customHeight="1">
      <c r="A16" s="114">
        <v>15</v>
      </c>
      <c r="B16" s="115" t="s">
        <v>105</v>
      </c>
      <c r="C16" s="12" t="str">
        <f>'専用水道'!C20</f>
        <v>医療法人良成会　エリシオンクリニック
奈良リハビリテーション病院</v>
      </c>
      <c r="D16" s="116"/>
      <c r="E16" s="224" t="s">
        <v>185</v>
      </c>
      <c r="F16" s="225"/>
      <c r="G16" s="221" t="s">
        <v>23</v>
      </c>
      <c r="H16" s="223"/>
      <c r="I16" s="221" t="s">
        <v>53</v>
      </c>
      <c r="J16" s="223"/>
      <c r="K16" s="221" t="s">
        <v>28</v>
      </c>
      <c r="L16" s="222"/>
    </row>
    <row r="17" spans="1:12" s="44" customFormat="1" ht="30" customHeight="1">
      <c r="A17" s="170">
        <v>16</v>
      </c>
      <c r="B17" s="115" t="s">
        <v>44</v>
      </c>
      <c r="C17" s="12" t="str">
        <f>'専用水道'!C21</f>
        <v>医療法人健生会
土庫病院</v>
      </c>
      <c r="D17" s="117"/>
      <c r="E17" s="221" t="s">
        <v>22</v>
      </c>
      <c r="F17" s="233"/>
      <c r="G17" s="221" t="s">
        <v>24</v>
      </c>
      <c r="H17" s="223"/>
      <c r="I17" s="221" t="s">
        <v>53</v>
      </c>
      <c r="J17" s="223"/>
      <c r="K17" s="221" t="s">
        <v>28</v>
      </c>
      <c r="L17" s="222"/>
    </row>
    <row r="18" spans="1:12" s="44" customFormat="1" ht="30" customHeight="1">
      <c r="A18" s="114">
        <v>17</v>
      </c>
      <c r="B18" s="115" t="s">
        <v>44</v>
      </c>
      <c r="C18" s="12" t="str">
        <f>'専用水道'!C22</f>
        <v>ユニチカリアルティ（株）
オークタウン大和高田</v>
      </c>
      <c r="D18" s="117"/>
      <c r="E18" s="221" t="s">
        <v>72</v>
      </c>
      <c r="F18" s="233"/>
      <c r="G18" s="221" t="s">
        <v>24</v>
      </c>
      <c r="H18" s="223"/>
      <c r="I18" s="221" t="s">
        <v>53</v>
      </c>
      <c r="J18" s="223"/>
      <c r="K18" s="221" t="s">
        <v>28</v>
      </c>
      <c r="L18" s="222"/>
    </row>
    <row r="19" spans="1:12" s="44" customFormat="1" ht="30" customHeight="1">
      <c r="A19" s="114">
        <v>18</v>
      </c>
      <c r="B19" s="115" t="s">
        <v>16</v>
      </c>
      <c r="C19" s="12" t="str">
        <f>'専用水道'!C23</f>
        <v>独立行政法人都市再生機構
郡山駅前団地</v>
      </c>
      <c r="D19" s="117"/>
      <c r="E19" s="221" t="s">
        <v>96</v>
      </c>
      <c r="F19" s="233"/>
      <c r="G19" s="221" t="s">
        <v>23</v>
      </c>
      <c r="H19" s="223"/>
      <c r="I19" s="221" t="s">
        <v>53</v>
      </c>
      <c r="J19" s="223"/>
      <c r="K19" s="221" t="s">
        <v>28</v>
      </c>
      <c r="L19" s="222"/>
    </row>
    <row r="20" spans="1:12" s="44" customFormat="1" ht="30" customHeight="1">
      <c r="A20" s="170">
        <v>19</v>
      </c>
      <c r="B20" s="115" t="s">
        <v>16</v>
      </c>
      <c r="C20" s="12" t="str">
        <f>'専用水道'!C24</f>
        <v>奈良県中央卸売市場</v>
      </c>
      <c r="D20" s="117"/>
      <c r="E20" s="221" t="s">
        <v>68</v>
      </c>
      <c r="F20" s="233"/>
      <c r="G20" s="221" t="s">
        <v>98</v>
      </c>
      <c r="H20" s="223"/>
      <c r="I20" s="221" t="s">
        <v>53</v>
      </c>
      <c r="J20" s="223"/>
      <c r="K20" s="221" t="s">
        <v>28</v>
      </c>
      <c r="L20" s="222"/>
    </row>
    <row r="21" spans="1:12" s="44" customFormat="1" ht="30" customHeight="1">
      <c r="A21" s="114">
        <v>20</v>
      </c>
      <c r="B21" s="115" t="s">
        <v>16</v>
      </c>
      <c r="C21" s="12" t="str">
        <f>'専用水道'!C25</f>
        <v>ハウス食品（株）
奈良工場</v>
      </c>
      <c r="D21" s="117"/>
      <c r="E21" s="221" t="s">
        <v>22</v>
      </c>
      <c r="F21" s="233"/>
      <c r="G21" s="221" t="s">
        <v>98</v>
      </c>
      <c r="H21" s="223"/>
      <c r="I21" s="221" t="s">
        <v>53</v>
      </c>
      <c r="J21" s="223"/>
      <c r="K21" s="221" t="s">
        <v>28</v>
      </c>
      <c r="L21" s="222"/>
    </row>
    <row r="22" spans="1:12" s="44" customFormat="1" ht="30" customHeight="1">
      <c r="A22" s="114">
        <v>21</v>
      </c>
      <c r="B22" s="115" t="s">
        <v>16</v>
      </c>
      <c r="C22" s="12" t="str">
        <f>'専用水道'!C26</f>
        <v>クオリカプス（株）</v>
      </c>
      <c r="D22" s="117"/>
      <c r="E22" s="221" t="s">
        <v>79</v>
      </c>
      <c r="F22" s="233"/>
      <c r="G22" s="221" t="s">
        <v>98</v>
      </c>
      <c r="H22" s="223"/>
      <c r="I22" s="221" t="s">
        <v>53</v>
      </c>
      <c r="J22" s="223"/>
      <c r="K22" s="221" t="s">
        <v>28</v>
      </c>
      <c r="L22" s="222"/>
    </row>
    <row r="23" spans="1:12" s="9" customFormat="1" ht="30" customHeight="1">
      <c r="A23" s="170">
        <v>22</v>
      </c>
      <c r="B23" s="115" t="s">
        <v>16</v>
      </c>
      <c r="C23" s="12" t="str">
        <f>'専用水道'!C27</f>
        <v>医療社団法人田北会
田北病院</v>
      </c>
      <c r="D23" s="117"/>
      <c r="E23" s="221" t="s">
        <v>22</v>
      </c>
      <c r="F23" s="233"/>
      <c r="G23" s="221" t="s">
        <v>98</v>
      </c>
      <c r="H23" s="223"/>
      <c r="I23" s="221" t="s">
        <v>53</v>
      </c>
      <c r="J23" s="223"/>
      <c r="K23" s="221" t="s">
        <v>28</v>
      </c>
      <c r="L23" s="222"/>
    </row>
    <row r="24" spans="1:12" s="9" customFormat="1" ht="30" customHeight="1">
      <c r="A24" s="114">
        <v>23</v>
      </c>
      <c r="B24" s="115" t="s">
        <v>16</v>
      </c>
      <c r="C24" s="12" t="str">
        <f>'専用水道'!C28</f>
        <v>社団法人全国社会保険協会連合会
奈良社会保険病院</v>
      </c>
      <c r="D24" s="117"/>
      <c r="E24" s="221" t="s">
        <v>22</v>
      </c>
      <c r="F24" s="233"/>
      <c r="G24" s="221" t="s">
        <v>98</v>
      </c>
      <c r="H24" s="223"/>
      <c r="I24" s="221" t="s">
        <v>53</v>
      </c>
      <c r="J24" s="223"/>
      <c r="K24" s="221" t="s">
        <v>28</v>
      </c>
      <c r="L24" s="222"/>
    </row>
    <row r="25" spans="1:12" s="9" customFormat="1" ht="30" customHeight="1">
      <c r="A25" s="114">
        <v>24</v>
      </c>
      <c r="B25" s="115" t="s">
        <v>16</v>
      </c>
      <c r="C25" s="12" t="str">
        <f>'専用水道'!C29</f>
        <v>ユニー（株）
アピタ大和郡山店</v>
      </c>
      <c r="D25" s="117"/>
      <c r="E25" s="221" t="s">
        <v>22</v>
      </c>
      <c r="F25" s="233"/>
      <c r="G25" s="221" t="s">
        <v>98</v>
      </c>
      <c r="H25" s="223"/>
      <c r="I25" s="221" t="s">
        <v>53</v>
      </c>
      <c r="J25" s="223"/>
      <c r="K25" s="221" t="s">
        <v>28</v>
      </c>
      <c r="L25" s="222"/>
    </row>
    <row r="26" spans="1:12" s="44" customFormat="1" ht="30" customHeight="1">
      <c r="A26" s="170">
        <v>25</v>
      </c>
      <c r="B26" s="115" t="s">
        <v>16</v>
      </c>
      <c r="C26" s="12" t="str">
        <f>'専用水道'!C30</f>
        <v>味覚糖（株）
奈良工場</v>
      </c>
      <c r="D26" s="117"/>
      <c r="E26" s="221" t="s">
        <v>131</v>
      </c>
      <c r="F26" s="233"/>
      <c r="G26" s="221" t="s">
        <v>98</v>
      </c>
      <c r="H26" s="223"/>
      <c r="I26" s="221" t="s">
        <v>53</v>
      </c>
      <c r="J26" s="223"/>
      <c r="K26" s="221" t="s">
        <v>28</v>
      </c>
      <c r="L26" s="222"/>
    </row>
    <row r="27" spans="1:12" s="44" customFormat="1" ht="30" customHeight="1">
      <c r="A27" s="114">
        <v>26</v>
      </c>
      <c r="B27" s="115" t="s">
        <v>16</v>
      </c>
      <c r="C27" s="12" t="str">
        <f>'専用水道'!C31</f>
        <v>医療法人青心会
郡山青藍病院</v>
      </c>
      <c r="D27" s="117"/>
      <c r="E27" s="221" t="s">
        <v>22</v>
      </c>
      <c r="F27" s="233"/>
      <c r="G27" s="221" t="s">
        <v>98</v>
      </c>
      <c r="H27" s="223"/>
      <c r="I27" s="221" t="s">
        <v>53</v>
      </c>
      <c r="J27" s="223"/>
      <c r="K27" s="221" t="s">
        <v>28</v>
      </c>
      <c r="L27" s="222"/>
    </row>
    <row r="28" spans="1:12" s="44" customFormat="1" ht="30" customHeight="1">
      <c r="A28" s="114">
        <v>27</v>
      </c>
      <c r="B28" s="115" t="s">
        <v>16</v>
      </c>
      <c r="C28" s="12" t="str">
        <f>'専用水道'!C32</f>
        <v>独立行政法人　国立病院機構
やまと精神医療センター</v>
      </c>
      <c r="D28" s="117"/>
      <c r="E28" s="221" t="s">
        <v>22</v>
      </c>
      <c r="F28" s="223"/>
      <c r="G28" s="221" t="s">
        <v>98</v>
      </c>
      <c r="H28" s="223"/>
      <c r="I28" s="221" t="s">
        <v>53</v>
      </c>
      <c r="J28" s="223"/>
      <c r="K28" s="221" t="s">
        <v>28</v>
      </c>
      <c r="L28" s="222"/>
    </row>
    <row r="29" spans="1:12" s="44" customFormat="1" ht="30" customHeight="1">
      <c r="A29" s="170">
        <v>28</v>
      </c>
      <c r="B29" s="115" t="s">
        <v>16</v>
      </c>
      <c r="C29" s="12" t="str">
        <f>'専用水道'!C33</f>
        <v>イオンモール㈱
大和郡山店</v>
      </c>
      <c r="D29" s="117"/>
      <c r="E29" s="221" t="s">
        <v>22</v>
      </c>
      <c r="F29" s="223"/>
      <c r="G29" s="221" t="s">
        <v>98</v>
      </c>
      <c r="H29" s="223"/>
      <c r="I29" s="221" t="s">
        <v>53</v>
      </c>
      <c r="J29" s="223"/>
      <c r="K29" s="221" t="s">
        <v>28</v>
      </c>
      <c r="L29" s="222"/>
    </row>
    <row r="30" spans="1:12" s="44" customFormat="1" ht="30" customHeight="1">
      <c r="A30" s="114">
        <v>29</v>
      </c>
      <c r="B30" s="115" t="s">
        <v>39</v>
      </c>
      <c r="C30" s="12" t="str">
        <f>'専用水道'!C34</f>
        <v>宗教法人天理教</v>
      </c>
      <c r="D30" s="117"/>
      <c r="E30" s="221" t="s">
        <v>68</v>
      </c>
      <c r="F30" s="233"/>
      <c r="G30" s="221" t="s">
        <v>24</v>
      </c>
      <c r="H30" s="223"/>
      <c r="I30" s="221" t="s">
        <v>53</v>
      </c>
      <c r="J30" s="223"/>
      <c r="K30" s="221" t="s">
        <v>27</v>
      </c>
      <c r="L30" s="222"/>
    </row>
    <row r="31" spans="1:12" s="44" customFormat="1" ht="30" customHeight="1">
      <c r="A31" s="114">
        <v>30</v>
      </c>
      <c r="B31" s="115" t="s">
        <v>39</v>
      </c>
      <c r="C31" s="12" t="str">
        <f>'専用水道'!C35</f>
        <v>医療法人健和会
奈良東病院</v>
      </c>
      <c r="D31" s="117"/>
      <c r="E31" s="221" t="s">
        <v>68</v>
      </c>
      <c r="F31" s="233"/>
      <c r="G31" s="221" t="s">
        <v>24</v>
      </c>
      <c r="H31" s="223"/>
      <c r="I31" s="221" t="s">
        <v>53</v>
      </c>
      <c r="J31" s="223"/>
      <c r="K31" s="221" t="s">
        <v>28</v>
      </c>
      <c r="L31" s="222"/>
    </row>
    <row r="32" spans="1:12" s="44" customFormat="1" ht="30" customHeight="1">
      <c r="A32" s="170">
        <v>31</v>
      </c>
      <c r="B32" s="115" t="s">
        <v>39</v>
      </c>
      <c r="C32" s="12" t="str">
        <f>'専用水道'!C36</f>
        <v>社会医療法人高清会
高井病院</v>
      </c>
      <c r="D32" s="117"/>
      <c r="E32" s="221" t="s">
        <v>190</v>
      </c>
      <c r="F32" s="223"/>
      <c r="G32" s="221" t="s">
        <v>24</v>
      </c>
      <c r="H32" s="223"/>
      <c r="I32" s="221" t="s">
        <v>53</v>
      </c>
      <c r="J32" s="223"/>
      <c r="K32" s="221" t="s">
        <v>28</v>
      </c>
      <c r="L32" s="222"/>
    </row>
    <row r="33" spans="1:12" s="44" customFormat="1" ht="30" customHeight="1">
      <c r="A33" s="114">
        <v>32</v>
      </c>
      <c r="B33" s="115" t="s">
        <v>45</v>
      </c>
      <c r="C33" s="12" t="str">
        <f>'専用水道'!C37</f>
        <v>公立大学法人
奈良県立医科大学</v>
      </c>
      <c r="D33" s="117"/>
      <c r="E33" s="221" t="s">
        <v>189</v>
      </c>
      <c r="F33" s="233"/>
      <c r="G33" s="221" t="s">
        <v>98</v>
      </c>
      <c r="H33" s="223"/>
      <c r="I33" s="221" t="s">
        <v>53</v>
      </c>
      <c r="J33" s="223"/>
      <c r="K33" s="221" t="s">
        <v>28</v>
      </c>
      <c r="L33" s="222"/>
    </row>
    <row r="34" spans="1:12" s="44" customFormat="1" ht="30" customHeight="1">
      <c r="A34" s="114">
        <v>33</v>
      </c>
      <c r="B34" s="115" t="s">
        <v>45</v>
      </c>
      <c r="C34" s="12" t="str">
        <f>'専用水道'!C38</f>
        <v>㈱近鉄百貨店
橿原店</v>
      </c>
      <c r="D34" s="117"/>
      <c r="E34" s="221" t="s">
        <v>80</v>
      </c>
      <c r="F34" s="233"/>
      <c r="G34" s="221" t="s">
        <v>23</v>
      </c>
      <c r="H34" s="223"/>
      <c r="I34" s="221" t="s">
        <v>53</v>
      </c>
      <c r="J34" s="223"/>
      <c r="K34" s="221" t="s">
        <v>28</v>
      </c>
      <c r="L34" s="222"/>
    </row>
    <row r="35" spans="1:12" s="44" customFormat="1" ht="30" customHeight="1">
      <c r="A35" s="170">
        <v>34</v>
      </c>
      <c r="B35" s="115" t="s">
        <v>45</v>
      </c>
      <c r="C35" s="12" t="str">
        <f>'専用水道'!C39</f>
        <v>社会医療法人平成記念病院</v>
      </c>
      <c r="D35" s="117"/>
      <c r="E35" s="221" t="s">
        <v>68</v>
      </c>
      <c r="F35" s="233"/>
      <c r="G35" s="221" t="s">
        <v>23</v>
      </c>
      <c r="H35" s="223"/>
      <c r="I35" s="221" t="s">
        <v>53</v>
      </c>
      <c r="J35" s="223"/>
      <c r="K35" s="221" t="s">
        <v>28</v>
      </c>
      <c r="L35" s="222"/>
    </row>
    <row r="36" spans="1:12" s="44" customFormat="1" ht="30" customHeight="1">
      <c r="A36" s="114">
        <v>35</v>
      </c>
      <c r="B36" s="115" t="s">
        <v>45</v>
      </c>
      <c r="C36" s="12" t="str">
        <f>'専用水道'!C40</f>
        <v>社会福祉法人松福会
ケアステージみみなし</v>
      </c>
      <c r="D36" s="117"/>
      <c r="E36" s="221" t="s">
        <v>189</v>
      </c>
      <c r="F36" s="233"/>
      <c r="G36" s="221" t="s">
        <v>24</v>
      </c>
      <c r="H36" s="223"/>
      <c r="I36" s="221" t="s">
        <v>53</v>
      </c>
      <c r="J36" s="223"/>
      <c r="K36" s="221" t="s">
        <v>28</v>
      </c>
      <c r="L36" s="222"/>
    </row>
    <row r="37" spans="1:12" s="44" customFormat="1" ht="30" customHeight="1">
      <c r="A37" s="114">
        <v>36</v>
      </c>
      <c r="B37" s="115" t="s">
        <v>45</v>
      </c>
      <c r="C37" s="12" t="str">
        <f>'専用水道'!C41</f>
        <v>レイクフィールド・アンド・デベロッパーズ（株）
ツインゲート橿原</v>
      </c>
      <c r="D37" s="183"/>
      <c r="E37" s="221" t="s">
        <v>22</v>
      </c>
      <c r="F37" s="223"/>
      <c r="G37" s="221" t="s">
        <v>24</v>
      </c>
      <c r="H37" s="223"/>
      <c r="I37" s="221" t="s">
        <v>53</v>
      </c>
      <c r="J37" s="223"/>
      <c r="K37" s="221" t="s">
        <v>28</v>
      </c>
      <c r="L37" s="222"/>
    </row>
    <row r="38" spans="1:12" s="44" customFormat="1" ht="30" customHeight="1">
      <c r="A38" s="170">
        <v>37</v>
      </c>
      <c r="B38" s="115" t="s">
        <v>45</v>
      </c>
      <c r="C38" s="12" t="str">
        <f>'専用水道'!C42</f>
        <v>社会福祉法人三養福祉会
橿原の郷</v>
      </c>
      <c r="D38" s="119"/>
      <c r="E38" s="221" t="s">
        <v>130</v>
      </c>
      <c r="F38" s="223"/>
      <c r="G38" s="221" t="s">
        <v>24</v>
      </c>
      <c r="H38" s="223"/>
      <c r="I38" s="221" t="s">
        <v>53</v>
      </c>
      <c r="J38" s="223"/>
      <c r="K38" s="221" t="s">
        <v>28</v>
      </c>
      <c r="L38" s="222"/>
    </row>
    <row r="39" spans="1:12" s="44" customFormat="1" ht="30" customHeight="1">
      <c r="A39" s="114">
        <v>38</v>
      </c>
      <c r="B39" s="115" t="s">
        <v>45</v>
      </c>
      <c r="C39" s="12" t="str">
        <f>'専用水道'!C43</f>
        <v>医療法人橿原友紘会
大和橿原病院</v>
      </c>
      <c r="D39" s="119"/>
      <c r="E39" s="221" t="s">
        <v>189</v>
      </c>
      <c r="F39" s="233"/>
      <c r="G39" s="221" t="s">
        <v>98</v>
      </c>
      <c r="H39" s="223"/>
      <c r="I39" s="221" t="s">
        <v>53</v>
      </c>
      <c r="J39" s="223"/>
      <c r="K39" s="221" t="s">
        <v>28</v>
      </c>
      <c r="L39" s="222"/>
    </row>
    <row r="40" spans="1:12" s="44" customFormat="1" ht="30" customHeight="1">
      <c r="A40" s="114">
        <v>39</v>
      </c>
      <c r="B40" s="115" t="s">
        <v>45</v>
      </c>
      <c r="C40" s="12" t="str">
        <f>'専用水道'!C44</f>
        <v>医療法人社団南風会
万葉クリニック・万葉テラス</v>
      </c>
      <c r="D40" s="119"/>
      <c r="E40" s="221" t="s">
        <v>130</v>
      </c>
      <c r="F40" s="233"/>
      <c r="G40" s="221" t="s">
        <v>24</v>
      </c>
      <c r="H40" s="223"/>
      <c r="I40" s="221" t="s">
        <v>53</v>
      </c>
      <c r="J40" s="223"/>
      <c r="K40" s="221" t="s">
        <v>28</v>
      </c>
      <c r="L40" s="222"/>
    </row>
    <row r="41" spans="1:12" s="44" customFormat="1" ht="30" customHeight="1">
      <c r="A41" s="170">
        <v>40</v>
      </c>
      <c r="B41" s="115" t="s">
        <v>45</v>
      </c>
      <c r="C41" s="12" t="str">
        <f>'専用水道'!C45</f>
        <v>介護老人福祉施設
かなはし苑</v>
      </c>
      <c r="D41" s="119"/>
      <c r="E41" s="221" t="s">
        <v>97</v>
      </c>
      <c r="F41" s="233"/>
      <c r="G41" s="221" t="s">
        <v>24</v>
      </c>
      <c r="H41" s="223"/>
      <c r="I41" s="221" t="s">
        <v>53</v>
      </c>
      <c r="J41" s="223"/>
      <c r="K41" s="221" t="s">
        <v>28</v>
      </c>
      <c r="L41" s="222"/>
    </row>
    <row r="42" spans="1:12" s="44" customFormat="1" ht="30" customHeight="1">
      <c r="A42" s="114">
        <v>41</v>
      </c>
      <c r="B42" s="115" t="s">
        <v>45</v>
      </c>
      <c r="C42" s="12" t="str">
        <f>'専用水道'!C46</f>
        <v>イオンモール㈱
イオンモール橿原Ⅰ期棟</v>
      </c>
      <c r="D42" s="119"/>
      <c r="E42" s="221" t="s">
        <v>188</v>
      </c>
      <c r="F42" s="223"/>
      <c r="G42" s="221" t="s">
        <v>24</v>
      </c>
      <c r="H42" s="223"/>
      <c r="I42" s="221" t="s">
        <v>53</v>
      </c>
      <c r="J42" s="223"/>
      <c r="K42" s="221" t="s">
        <v>28</v>
      </c>
      <c r="L42" s="222"/>
    </row>
    <row r="43" spans="1:12" s="44" customFormat="1" ht="30" customHeight="1">
      <c r="A43" s="114">
        <v>42</v>
      </c>
      <c r="B43" s="115" t="s">
        <v>45</v>
      </c>
      <c r="C43" s="12" t="str">
        <f>'専用水道'!C47</f>
        <v>イオンモール㈱
イオンモール橿原Ⅱ期棟</v>
      </c>
      <c r="D43" s="119"/>
      <c r="E43" s="221" t="s">
        <v>188</v>
      </c>
      <c r="F43" s="223"/>
      <c r="G43" s="221" t="s">
        <v>24</v>
      </c>
      <c r="H43" s="223"/>
      <c r="I43" s="221" t="s">
        <v>53</v>
      </c>
      <c r="J43" s="223"/>
      <c r="K43" s="221" t="s">
        <v>28</v>
      </c>
      <c r="L43" s="222"/>
    </row>
    <row r="44" spans="1:12" s="44" customFormat="1" ht="30" customHeight="1">
      <c r="A44" s="170">
        <v>43</v>
      </c>
      <c r="B44" s="115" t="s">
        <v>45</v>
      </c>
      <c r="C44" s="12" t="str">
        <f>'専用水道'!C48</f>
        <v>社会医療法人平成記念病院
平成まほろば病院</v>
      </c>
      <c r="D44" s="119"/>
      <c r="E44" s="221" t="s">
        <v>188</v>
      </c>
      <c r="F44" s="223"/>
      <c r="G44" s="221" t="s">
        <v>24</v>
      </c>
      <c r="H44" s="223"/>
      <c r="I44" s="221" t="s">
        <v>53</v>
      </c>
      <c r="J44" s="223"/>
      <c r="K44" s="221" t="s">
        <v>28</v>
      </c>
      <c r="L44" s="222"/>
    </row>
    <row r="45" spans="1:12" s="44" customFormat="1" ht="30" customHeight="1">
      <c r="A45" s="114">
        <v>44</v>
      </c>
      <c r="B45" s="115" t="s">
        <v>46</v>
      </c>
      <c r="C45" s="12" t="str">
        <f>'専用水道'!C49</f>
        <v>社会福祉法人恩賜財団
済生会中和病院</v>
      </c>
      <c r="D45" s="117"/>
      <c r="E45" s="221" t="s">
        <v>97</v>
      </c>
      <c r="F45" s="233"/>
      <c r="G45" s="221" t="s">
        <v>24</v>
      </c>
      <c r="H45" s="223"/>
      <c r="I45" s="221" t="s">
        <v>64</v>
      </c>
      <c r="J45" s="223"/>
      <c r="K45" s="221" t="s">
        <v>28</v>
      </c>
      <c r="L45" s="222"/>
    </row>
    <row r="46" spans="1:12" s="44" customFormat="1" ht="30" customHeight="1">
      <c r="A46" s="114">
        <v>45</v>
      </c>
      <c r="B46" s="115" t="s">
        <v>7</v>
      </c>
      <c r="C46" s="12" t="str">
        <f>'専用水道'!C50</f>
        <v>医療法人鴻池会
秋津鴻池病院</v>
      </c>
      <c r="D46" s="117"/>
      <c r="E46" s="221" t="s">
        <v>22</v>
      </c>
      <c r="F46" s="233"/>
      <c r="G46" s="221" t="s">
        <v>23</v>
      </c>
      <c r="H46" s="223"/>
      <c r="I46" s="221" t="s">
        <v>53</v>
      </c>
      <c r="J46" s="223"/>
      <c r="K46" s="221" t="s">
        <v>28</v>
      </c>
      <c r="L46" s="222"/>
    </row>
    <row r="47" spans="1:12" s="44" customFormat="1" ht="30" customHeight="1">
      <c r="A47" s="170">
        <v>46</v>
      </c>
      <c r="B47" s="115" t="s">
        <v>7</v>
      </c>
      <c r="C47" s="12" t="str">
        <f>'専用水道'!C51</f>
        <v>社会福祉法人恩賜財団
済生会御所病院</v>
      </c>
      <c r="D47" s="117"/>
      <c r="E47" s="221" t="s">
        <v>130</v>
      </c>
      <c r="F47" s="233"/>
      <c r="G47" s="221" t="s">
        <v>24</v>
      </c>
      <c r="H47" s="223"/>
      <c r="I47" s="233" t="s">
        <v>69</v>
      </c>
      <c r="J47" s="233"/>
      <c r="K47" s="221" t="s">
        <v>28</v>
      </c>
      <c r="L47" s="222"/>
    </row>
    <row r="48" spans="1:12" s="44" customFormat="1" ht="30" customHeight="1">
      <c r="A48" s="114">
        <v>47</v>
      </c>
      <c r="B48" s="115" t="s">
        <v>3</v>
      </c>
      <c r="C48" s="12" t="str">
        <f>'専用水道'!C52</f>
        <v>近鉄レジャーサービス（株）
生駒山上遊園地</v>
      </c>
      <c r="D48" s="117"/>
      <c r="E48" s="221" t="s">
        <v>96</v>
      </c>
      <c r="F48" s="223"/>
      <c r="G48" s="221" t="s">
        <v>24</v>
      </c>
      <c r="H48" s="223"/>
      <c r="I48" s="233" t="s">
        <v>69</v>
      </c>
      <c r="J48" s="233"/>
      <c r="K48" s="221" t="s">
        <v>26</v>
      </c>
      <c r="L48" s="222"/>
    </row>
    <row r="49" spans="1:12" s="44" customFormat="1" ht="30" customHeight="1">
      <c r="A49" s="114">
        <v>48</v>
      </c>
      <c r="B49" s="115" t="s">
        <v>3</v>
      </c>
      <c r="C49" s="12" t="str">
        <f>'専用水道'!C53</f>
        <v>イオンリテール（株）
イオンモール奈良登美ヶ丘</v>
      </c>
      <c r="D49" s="183"/>
      <c r="E49" s="221" t="s">
        <v>97</v>
      </c>
      <c r="F49" s="223"/>
      <c r="G49" s="221" t="s">
        <v>24</v>
      </c>
      <c r="H49" s="223"/>
      <c r="I49" s="233" t="s">
        <v>69</v>
      </c>
      <c r="J49" s="233"/>
      <c r="K49" s="221" t="s">
        <v>28</v>
      </c>
      <c r="L49" s="222"/>
    </row>
    <row r="50" spans="1:12" s="44" customFormat="1" ht="30" customHeight="1">
      <c r="A50" s="170">
        <v>49</v>
      </c>
      <c r="B50" s="115" t="s">
        <v>3</v>
      </c>
      <c r="C50" s="12" t="str">
        <f>'専用水道'!C54</f>
        <v>（株）王将フードサービス
餃子の王将チェーン　阪奈生駒店</v>
      </c>
      <c r="D50" s="117"/>
      <c r="E50" s="221" t="s">
        <v>99</v>
      </c>
      <c r="F50" s="233"/>
      <c r="G50" s="221" t="s">
        <v>98</v>
      </c>
      <c r="H50" s="223"/>
      <c r="I50" s="233" t="s">
        <v>69</v>
      </c>
      <c r="J50" s="233"/>
      <c r="K50" s="221" t="s">
        <v>28</v>
      </c>
      <c r="L50" s="222"/>
    </row>
    <row r="51" spans="1:12" s="44" customFormat="1" ht="30" customHeight="1">
      <c r="A51" s="114">
        <v>50</v>
      </c>
      <c r="B51" s="115" t="s">
        <v>9</v>
      </c>
      <c r="C51" s="12" t="str">
        <f>'専用水道'!C55</f>
        <v>社会福祉法人心境荘苑</v>
      </c>
      <c r="D51" s="117"/>
      <c r="E51" s="221" t="s">
        <v>96</v>
      </c>
      <c r="F51" s="223"/>
      <c r="G51" s="221" t="s">
        <v>24</v>
      </c>
      <c r="H51" s="223"/>
      <c r="I51" s="221" t="s">
        <v>69</v>
      </c>
      <c r="J51" s="223"/>
      <c r="K51" s="221" t="s">
        <v>28</v>
      </c>
      <c r="L51" s="222"/>
    </row>
    <row r="52" spans="1:12" s="44" customFormat="1" ht="30" customHeight="1">
      <c r="A52" s="114">
        <v>51</v>
      </c>
      <c r="B52" s="115" t="s">
        <v>9</v>
      </c>
      <c r="C52" s="12" t="str">
        <f>'専用水道'!C56</f>
        <v>特別養護老人ホーム
室生苑</v>
      </c>
      <c r="D52" s="117"/>
      <c r="E52" s="221" t="s">
        <v>191</v>
      </c>
      <c r="F52" s="223"/>
      <c r="G52" s="221" t="s">
        <v>24</v>
      </c>
      <c r="H52" s="223"/>
      <c r="I52" s="221" t="s">
        <v>69</v>
      </c>
      <c r="J52" s="223"/>
      <c r="K52" s="221" t="s">
        <v>28</v>
      </c>
      <c r="L52" s="222"/>
    </row>
    <row r="53" spans="1:12" s="44" customFormat="1" ht="30" customHeight="1">
      <c r="A53" s="170">
        <v>52</v>
      </c>
      <c r="B53" s="115" t="s">
        <v>40</v>
      </c>
      <c r="C53" s="12" t="str">
        <f>'専用水道'!C57</f>
        <v>住江織物（株）
奈良工場</v>
      </c>
      <c r="D53" s="117"/>
      <c r="E53" s="221" t="s">
        <v>68</v>
      </c>
      <c r="F53" s="223"/>
      <c r="G53" s="221" t="s">
        <v>24</v>
      </c>
      <c r="H53" s="223"/>
      <c r="I53" s="221" t="s">
        <v>69</v>
      </c>
      <c r="J53" s="223"/>
      <c r="K53" s="221" t="s">
        <v>28</v>
      </c>
      <c r="L53" s="222"/>
    </row>
    <row r="54" spans="1:12" s="44" customFormat="1" ht="30" customHeight="1">
      <c r="A54" s="114">
        <v>53</v>
      </c>
      <c r="B54" s="115" t="s">
        <v>93</v>
      </c>
      <c r="C54" s="12" t="str">
        <f>'専用水道'!C58</f>
        <v>財団法人信貴山病院
ハートランドしぎさん</v>
      </c>
      <c r="D54" s="117"/>
      <c r="E54" s="221" t="s">
        <v>97</v>
      </c>
      <c r="F54" s="223"/>
      <c r="G54" s="221" t="s">
        <v>24</v>
      </c>
      <c r="H54" s="223"/>
      <c r="I54" s="221" t="s">
        <v>69</v>
      </c>
      <c r="J54" s="223"/>
      <c r="K54" s="221" t="s">
        <v>28</v>
      </c>
      <c r="L54" s="222"/>
    </row>
    <row r="55" spans="1:12" s="44" customFormat="1" ht="30" customHeight="1">
      <c r="A55" s="114">
        <v>54</v>
      </c>
      <c r="B55" s="115" t="s">
        <v>135</v>
      </c>
      <c r="C55" s="12" t="str">
        <f>'専用水道'!C59</f>
        <v>医療法人誠安会
ぬくもり田原本</v>
      </c>
      <c r="D55" s="117"/>
      <c r="E55" s="221" t="s">
        <v>68</v>
      </c>
      <c r="F55" s="223"/>
      <c r="G55" s="221" t="s">
        <v>24</v>
      </c>
      <c r="H55" s="223"/>
      <c r="I55" s="221" t="s">
        <v>69</v>
      </c>
      <c r="J55" s="223"/>
      <c r="K55" s="221" t="s">
        <v>28</v>
      </c>
      <c r="L55" s="222"/>
    </row>
    <row r="56" spans="1:12" s="44" customFormat="1" ht="30" customHeight="1">
      <c r="A56" s="170">
        <v>55</v>
      </c>
      <c r="B56" s="115" t="s">
        <v>135</v>
      </c>
      <c r="C56" s="12" t="str">
        <f>'専用水道'!C60</f>
        <v>社会福祉法人いわれ会
田原本園</v>
      </c>
      <c r="D56" s="117"/>
      <c r="E56" s="221" t="s">
        <v>68</v>
      </c>
      <c r="F56" s="223"/>
      <c r="G56" s="221" t="s">
        <v>24</v>
      </c>
      <c r="H56" s="223"/>
      <c r="I56" s="221" t="s">
        <v>73</v>
      </c>
      <c r="J56" s="223"/>
      <c r="K56" s="221" t="s">
        <v>28</v>
      </c>
      <c r="L56" s="222"/>
    </row>
    <row r="57" spans="1:12" s="44" customFormat="1" ht="30" customHeight="1">
      <c r="A57" s="114">
        <v>56</v>
      </c>
      <c r="B57" s="115" t="s">
        <v>32</v>
      </c>
      <c r="C57" s="12" t="str">
        <f>'専用水道'!C61</f>
        <v>独立行政法人都市再生機構
西大和片岡台団地</v>
      </c>
      <c r="D57" s="117"/>
      <c r="E57" s="221" t="s">
        <v>96</v>
      </c>
      <c r="F57" s="233"/>
      <c r="G57" s="221" t="s">
        <v>23</v>
      </c>
      <c r="H57" s="223"/>
      <c r="I57" s="233" t="s">
        <v>53</v>
      </c>
      <c r="J57" s="233"/>
      <c r="K57" s="221" t="s">
        <v>28</v>
      </c>
      <c r="L57" s="222"/>
    </row>
    <row r="58" spans="1:12" s="44" customFormat="1" ht="30" customHeight="1">
      <c r="A58" s="114">
        <v>57</v>
      </c>
      <c r="B58" s="115" t="s">
        <v>32</v>
      </c>
      <c r="C58" s="12" t="str">
        <f>'専用水道'!C62</f>
        <v>社会福祉法人郁慈会
服部記念病院</v>
      </c>
      <c r="D58" s="117"/>
      <c r="E58" s="221" t="s">
        <v>72</v>
      </c>
      <c r="F58" s="233"/>
      <c r="G58" s="221" t="s">
        <v>24</v>
      </c>
      <c r="H58" s="223"/>
      <c r="I58" s="233" t="s">
        <v>53</v>
      </c>
      <c r="J58" s="233"/>
      <c r="K58" s="221" t="s">
        <v>28</v>
      </c>
      <c r="L58" s="222"/>
    </row>
    <row r="59" spans="1:12" s="44" customFormat="1" ht="30" customHeight="1">
      <c r="A59" s="170">
        <v>58</v>
      </c>
      <c r="B59" s="115" t="s">
        <v>32</v>
      </c>
      <c r="C59" s="12" t="str">
        <f>'専用水道'!C63</f>
        <v>医療法人友紘会
奈良友紘会病院</v>
      </c>
      <c r="D59" s="117"/>
      <c r="E59" s="221" t="s">
        <v>72</v>
      </c>
      <c r="F59" s="233"/>
      <c r="G59" s="221" t="s">
        <v>23</v>
      </c>
      <c r="H59" s="223"/>
      <c r="I59" s="233" t="s">
        <v>53</v>
      </c>
      <c r="J59" s="233"/>
      <c r="K59" s="221" t="s">
        <v>28</v>
      </c>
      <c r="L59" s="222"/>
    </row>
    <row r="60" spans="1:12" s="44" customFormat="1" ht="30" customHeight="1">
      <c r="A60" s="114">
        <v>59</v>
      </c>
      <c r="B60" s="115" t="s">
        <v>47</v>
      </c>
      <c r="C60" s="12" t="str">
        <f>'専用水道'!C64</f>
        <v>医療法人友紘会
西大和リハビリテーション病院</v>
      </c>
      <c r="D60" s="117"/>
      <c r="E60" s="239" t="s">
        <v>72</v>
      </c>
      <c r="F60" s="244"/>
      <c r="G60" s="239" t="s">
        <v>23</v>
      </c>
      <c r="H60" s="240"/>
      <c r="I60" s="233" t="s">
        <v>53</v>
      </c>
      <c r="J60" s="233"/>
      <c r="K60" s="221" t="s">
        <v>28</v>
      </c>
      <c r="L60" s="222"/>
    </row>
    <row r="61" spans="1:12" s="44" customFormat="1" ht="30" customHeight="1">
      <c r="A61" s="114">
        <v>60</v>
      </c>
      <c r="B61" s="121" t="s">
        <v>139</v>
      </c>
      <c r="C61" s="12" t="str">
        <f>'専用水道'!C65</f>
        <v>国立曽爾青少年自然の家</v>
      </c>
      <c r="D61" s="123"/>
      <c r="E61" s="239" t="s">
        <v>68</v>
      </c>
      <c r="F61" s="240"/>
      <c r="G61" s="239" t="s">
        <v>24</v>
      </c>
      <c r="H61" s="240"/>
      <c r="I61" s="233" t="s">
        <v>53</v>
      </c>
      <c r="J61" s="233"/>
      <c r="K61" s="239" t="s">
        <v>26</v>
      </c>
      <c r="L61" s="248"/>
    </row>
    <row r="62" spans="1:12" s="44" customFormat="1" ht="30" customHeight="1" thickBot="1">
      <c r="A62" s="170">
        <v>61</v>
      </c>
      <c r="B62" s="167" t="s">
        <v>100</v>
      </c>
      <c r="C62" s="12" t="str">
        <f>'専用水道'!C66</f>
        <v>大台ケ原</v>
      </c>
      <c r="D62" s="169"/>
      <c r="E62" s="226" t="s">
        <v>96</v>
      </c>
      <c r="F62" s="246"/>
      <c r="G62" s="226" t="s">
        <v>23</v>
      </c>
      <c r="H62" s="247"/>
      <c r="I62" s="233" t="s">
        <v>53</v>
      </c>
      <c r="J62" s="233"/>
      <c r="K62" s="226" t="s">
        <v>28</v>
      </c>
      <c r="L62" s="227"/>
    </row>
    <row r="63" spans="1:12" s="44" customFormat="1" ht="30" customHeight="1">
      <c r="A63" s="63"/>
      <c r="B63" s="64" t="s">
        <v>34</v>
      </c>
      <c r="C63" s="14">
        <f>COUNT(A2:A62)</f>
        <v>61</v>
      </c>
      <c r="D63" s="22" t="s">
        <v>30</v>
      </c>
      <c r="E63" s="65" t="s">
        <v>68</v>
      </c>
      <c r="F63" s="66">
        <f>COUNTIF(E2:E62,"急")</f>
        <v>10</v>
      </c>
      <c r="G63" s="186" t="s">
        <v>23</v>
      </c>
      <c r="H63" s="187">
        <f>COUNTIF(G2:G62,"専用")</f>
        <v>23</v>
      </c>
      <c r="I63" s="188" t="s">
        <v>69</v>
      </c>
      <c r="J63" s="189">
        <f>COUNTIF(I2:I62,"良")</f>
        <v>58</v>
      </c>
      <c r="K63" s="186" t="s">
        <v>26</v>
      </c>
      <c r="L63" s="190">
        <f>COUNTIF(K2:K62,"保健")</f>
        <v>3</v>
      </c>
    </row>
    <row r="64" spans="1:12" s="44" customFormat="1" ht="30" customHeight="1">
      <c r="A64" s="67"/>
      <c r="B64" s="68"/>
      <c r="C64" s="15"/>
      <c r="D64" s="23"/>
      <c r="E64" s="69" t="s">
        <v>72</v>
      </c>
      <c r="F64" s="70">
        <f>COUNTIF(E2:E62,"鉄")</f>
        <v>4</v>
      </c>
      <c r="G64" s="191" t="s">
        <v>70</v>
      </c>
      <c r="H64" s="192">
        <f>COUNTIF(G2:G62,"原兼")</f>
        <v>13</v>
      </c>
      <c r="I64" s="193" t="s">
        <v>71</v>
      </c>
      <c r="J64" s="194">
        <f>COUNTIF(I2:I62,"夜")</f>
        <v>0</v>
      </c>
      <c r="K64" s="191" t="s">
        <v>27</v>
      </c>
      <c r="L64" s="195">
        <f>COUNTIF(K2:K62,"業者")</f>
        <v>1</v>
      </c>
    </row>
    <row r="65" spans="1:12" s="44" customFormat="1" ht="30" customHeight="1">
      <c r="A65" s="67"/>
      <c r="B65" s="68"/>
      <c r="C65" s="15"/>
      <c r="D65" s="23"/>
      <c r="E65" s="69" t="s">
        <v>192</v>
      </c>
      <c r="F65" s="70">
        <f>COUNTIF(E2:E62,"マ")</f>
        <v>0</v>
      </c>
      <c r="G65" s="191" t="s">
        <v>24</v>
      </c>
      <c r="H65" s="192">
        <f>COUNTIF(G2:G62,"浄兼")</f>
        <v>25</v>
      </c>
      <c r="I65" s="193" t="s">
        <v>64</v>
      </c>
      <c r="J65" s="194">
        <f>COUNTIF(I2:I62,"量")</f>
        <v>2</v>
      </c>
      <c r="K65" s="191" t="s">
        <v>28</v>
      </c>
      <c r="L65" s="195">
        <f>COUNTIF(K2:K62,"登録")</f>
        <v>57</v>
      </c>
    </row>
    <row r="66" spans="1:12" s="44" customFormat="1" ht="30" customHeight="1">
      <c r="A66" s="67"/>
      <c r="B66" s="68"/>
      <c r="C66" s="15"/>
      <c r="D66" s="23"/>
      <c r="E66" s="69" t="s">
        <v>96</v>
      </c>
      <c r="F66" s="70">
        <f>COUNTIF(E2:E62,"消")</f>
        <v>7</v>
      </c>
      <c r="G66" s="15"/>
      <c r="H66" s="192"/>
      <c r="I66" s="193" t="s">
        <v>73</v>
      </c>
      <c r="J66" s="194">
        <f>COUNTIF(I2:I62,"質")</f>
        <v>1</v>
      </c>
      <c r="K66" s="191" t="s">
        <v>29</v>
      </c>
      <c r="L66" s="195">
        <f>COUNTIF(K2:K62,"他")</f>
        <v>0</v>
      </c>
    </row>
    <row r="67" spans="1:12" s="44" customFormat="1" ht="30" customHeight="1">
      <c r="A67" s="67"/>
      <c r="B67" s="68"/>
      <c r="C67" s="15"/>
      <c r="D67" s="23"/>
      <c r="E67" s="69" t="s">
        <v>22</v>
      </c>
      <c r="F67" s="70">
        <f>COUNTIF(E2:E62,"膜")</f>
        <v>12</v>
      </c>
      <c r="G67" s="107"/>
      <c r="H67" s="71"/>
      <c r="I67" s="34"/>
      <c r="J67" s="70"/>
      <c r="K67" s="32"/>
      <c r="L67" s="72"/>
    </row>
    <row r="68" spans="1:12" s="44" customFormat="1" ht="30" customHeight="1">
      <c r="A68" s="67"/>
      <c r="B68" s="68"/>
      <c r="C68" s="15"/>
      <c r="D68" s="23"/>
      <c r="E68" s="69" t="s">
        <v>168</v>
      </c>
      <c r="F68" s="70">
        <f>COUNTIF(E2:E62,"急、鉄、マ")</f>
        <v>1</v>
      </c>
      <c r="G68" s="107"/>
      <c r="H68" s="71"/>
      <c r="I68" s="34"/>
      <c r="J68" s="70"/>
      <c r="K68" s="32"/>
      <c r="L68" s="72"/>
    </row>
    <row r="69" spans="1:12" s="44" customFormat="1" ht="30" customHeight="1">
      <c r="A69" s="67"/>
      <c r="B69" s="68"/>
      <c r="C69" s="15"/>
      <c r="D69" s="23"/>
      <c r="E69" s="69" t="s">
        <v>185</v>
      </c>
      <c r="F69" s="70">
        <f>COUNTIF(E2:E62,"鉄、マ、膜、他")</f>
        <v>8</v>
      </c>
      <c r="G69" s="107"/>
      <c r="H69" s="71"/>
      <c r="I69" s="34"/>
      <c r="J69" s="70"/>
      <c r="K69" s="32"/>
      <c r="L69" s="72"/>
    </row>
    <row r="70" spans="1:12" s="44" customFormat="1" ht="30" customHeight="1">
      <c r="A70" s="67"/>
      <c r="B70" s="68"/>
      <c r="C70" s="15"/>
      <c r="D70" s="23"/>
      <c r="E70" s="69" t="s">
        <v>99</v>
      </c>
      <c r="F70" s="71">
        <f>COUNTIF(E2:E62,"鉄、マ")</f>
        <v>4</v>
      </c>
      <c r="G70" s="107"/>
      <c r="H70" s="71"/>
      <c r="I70" s="34"/>
      <c r="J70" s="70"/>
      <c r="K70" s="32"/>
      <c r="L70" s="72"/>
    </row>
    <row r="71" spans="1:12" s="44" customFormat="1" ht="30" customHeight="1">
      <c r="A71" s="67"/>
      <c r="B71" s="68"/>
      <c r="C71" s="15"/>
      <c r="D71" s="23"/>
      <c r="E71" s="69" t="s">
        <v>187</v>
      </c>
      <c r="F71" s="71">
        <f>COUNTIF(E2:E62,"鉄、マ、他")</f>
        <v>1</v>
      </c>
      <c r="G71" s="107"/>
      <c r="H71" s="71"/>
      <c r="I71" s="34"/>
      <c r="J71" s="70"/>
      <c r="K71" s="32"/>
      <c r="L71" s="72"/>
    </row>
    <row r="72" spans="1:12" s="44" customFormat="1" ht="30" customHeight="1">
      <c r="A72" s="67"/>
      <c r="B72" s="68"/>
      <c r="C72" s="16"/>
      <c r="D72" s="24"/>
      <c r="E72" s="81" t="s">
        <v>97</v>
      </c>
      <c r="F72" s="71">
        <f>COUNTIF(E3:E63,"鉄、マ、膜")</f>
        <v>8</v>
      </c>
      <c r="G72" s="107"/>
      <c r="H72" s="71"/>
      <c r="I72" s="34"/>
      <c r="J72" s="70"/>
      <c r="K72" s="32"/>
      <c r="L72" s="72"/>
    </row>
    <row r="73" spans="1:12" s="44" customFormat="1" ht="30" customHeight="1">
      <c r="A73" s="67"/>
      <c r="B73" s="68"/>
      <c r="C73" s="16"/>
      <c r="D73" s="24"/>
      <c r="E73" s="81" t="s">
        <v>189</v>
      </c>
      <c r="F73" s="71">
        <f>COUNTIF(E4:E64,"鉄、マ、簡")</f>
        <v>3</v>
      </c>
      <c r="G73" s="107"/>
      <c r="H73" s="71"/>
      <c r="I73" s="34"/>
      <c r="J73" s="70"/>
      <c r="K73" s="32"/>
      <c r="L73" s="72"/>
    </row>
    <row r="74" spans="1:12" s="44" customFormat="1" ht="30" customHeight="1" thickBot="1">
      <c r="A74" s="73"/>
      <c r="B74" s="74"/>
      <c r="C74" s="200"/>
      <c r="D74" s="201"/>
      <c r="E74" s="202" t="s">
        <v>193</v>
      </c>
      <c r="F74" s="77">
        <f>COUNTIF(E5:E65,"急、膜")</f>
        <v>3</v>
      </c>
      <c r="G74" s="76"/>
      <c r="H74" s="77"/>
      <c r="I74" s="78"/>
      <c r="J74" s="75"/>
      <c r="K74" s="33"/>
      <c r="L74" s="79"/>
    </row>
    <row r="75" spans="1:12" s="44" customFormat="1" ht="13.5" customHeight="1">
      <c r="A75" s="80"/>
      <c r="B75" s="16"/>
      <c r="C75" s="16"/>
      <c r="D75" s="24"/>
      <c r="E75" s="81"/>
      <c r="F75" s="70"/>
      <c r="G75" s="24"/>
      <c r="H75" s="70"/>
      <c r="I75" s="24" t="s">
        <v>81</v>
      </c>
      <c r="J75" s="70"/>
      <c r="K75" s="34"/>
      <c r="L75" s="70"/>
    </row>
    <row r="76" spans="1:12" s="44" customFormat="1" ht="13.5" customHeight="1">
      <c r="A76" s="80"/>
      <c r="B76" s="16"/>
      <c r="C76" s="16"/>
      <c r="D76" s="24"/>
      <c r="E76" s="81"/>
      <c r="F76" s="70"/>
      <c r="G76" s="24"/>
      <c r="H76" s="70"/>
      <c r="I76" s="24" t="s">
        <v>74</v>
      </c>
      <c r="J76" s="70"/>
      <c r="K76" s="34"/>
      <c r="L76" s="70"/>
    </row>
    <row r="77" spans="1:12" s="44" customFormat="1" ht="13.5" customHeight="1">
      <c r="A77" s="35"/>
      <c r="B77" s="17"/>
      <c r="C77" s="17"/>
      <c r="D77" s="25"/>
      <c r="E77" s="82"/>
      <c r="F77" s="35"/>
      <c r="G77" s="35"/>
      <c r="H77" s="35"/>
      <c r="I77" s="24" t="s">
        <v>75</v>
      </c>
      <c r="J77" s="35"/>
      <c r="K77" s="35"/>
      <c r="L77" s="35"/>
    </row>
    <row r="78" spans="1:12" s="44" customFormat="1" ht="13.5" customHeight="1">
      <c r="A78" s="35"/>
      <c r="B78" s="17"/>
      <c r="C78" s="17"/>
      <c r="D78" s="25"/>
      <c r="E78" s="82"/>
      <c r="F78" s="35"/>
      <c r="G78" s="35"/>
      <c r="H78" s="35"/>
      <c r="I78" s="28" t="s">
        <v>76</v>
      </c>
      <c r="J78" s="35"/>
      <c r="K78" s="35"/>
      <c r="L78" s="35"/>
    </row>
    <row r="79" spans="1:12" s="44" customFormat="1" ht="13.5" customHeight="1">
      <c r="A79" s="35"/>
      <c r="B79" s="17"/>
      <c r="C79" s="17"/>
      <c r="D79" s="25"/>
      <c r="E79" s="82"/>
      <c r="F79" s="35"/>
      <c r="G79" s="35"/>
      <c r="H79" s="35"/>
      <c r="I79" s="28" t="s">
        <v>77</v>
      </c>
      <c r="J79" s="35"/>
      <c r="K79" s="35"/>
      <c r="L79" s="35"/>
    </row>
    <row r="80" spans="1:12" ht="13.5">
      <c r="A80" s="36"/>
      <c r="B80" s="58"/>
      <c r="E80" s="62" t="s">
        <v>34</v>
      </c>
      <c r="F80" s="197">
        <f>SUM(F63:F74)</f>
        <v>61</v>
      </c>
      <c r="G80" s="198"/>
      <c r="H80" s="199">
        <f>SUM(H63:H65)</f>
        <v>61</v>
      </c>
      <c r="I80" s="36"/>
      <c r="J80" s="197">
        <f>SUM(J63:J66)</f>
        <v>61</v>
      </c>
      <c r="K80" s="36"/>
      <c r="L80" s="197">
        <f>SUM(L63:L66)</f>
        <v>61</v>
      </c>
    </row>
    <row r="81" spans="1:12" ht="13.5">
      <c r="A81" s="36"/>
      <c r="B81" s="58"/>
      <c r="E81" s="83"/>
      <c r="F81" s="36"/>
      <c r="G81" s="245"/>
      <c r="H81" s="245"/>
      <c r="I81" s="36"/>
      <c r="J81" s="36"/>
      <c r="K81" s="36"/>
      <c r="L81" s="36"/>
    </row>
    <row r="82" spans="1:12" ht="13.5">
      <c r="A82" s="36"/>
      <c r="B82" s="58"/>
      <c r="E82" s="83"/>
      <c r="F82" s="36"/>
      <c r="G82" s="245"/>
      <c r="H82" s="245"/>
      <c r="I82" s="36"/>
      <c r="J82" s="36"/>
      <c r="K82" s="36"/>
      <c r="L82" s="36"/>
    </row>
    <row r="83" spans="1:12" ht="13.5">
      <c r="A83" s="36"/>
      <c r="B83" s="58"/>
      <c r="E83" s="83"/>
      <c r="F83" s="36"/>
      <c r="G83" s="36"/>
      <c r="H83" s="36"/>
      <c r="I83" s="36"/>
      <c r="J83" s="36"/>
      <c r="K83" s="36"/>
      <c r="L83" s="36"/>
    </row>
    <row r="84" spans="1:12" ht="13.5">
      <c r="A84" s="36"/>
      <c r="B84" s="58"/>
      <c r="E84" s="83"/>
      <c r="F84" s="36"/>
      <c r="G84" s="36"/>
      <c r="H84" s="36"/>
      <c r="I84" s="36"/>
      <c r="J84" s="36"/>
      <c r="K84" s="36"/>
      <c r="L84" s="36"/>
    </row>
    <row r="85" spans="1:12" ht="13.5">
      <c r="A85" s="36"/>
      <c r="B85" s="58"/>
      <c r="E85" s="83"/>
      <c r="F85" s="36"/>
      <c r="G85" s="36"/>
      <c r="H85" s="36"/>
      <c r="I85" s="36"/>
      <c r="J85" s="36"/>
      <c r="K85" s="36"/>
      <c r="L85" s="36"/>
    </row>
    <row r="86" spans="1:12" ht="13.5">
      <c r="A86" s="36"/>
      <c r="B86" s="58"/>
      <c r="E86" s="83"/>
      <c r="F86" s="36"/>
      <c r="G86" s="36"/>
      <c r="H86" s="36"/>
      <c r="I86" s="36"/>
      <c r="J86" s="36"/>
      <c r="K86" s="36"/>
      <c r="L86" s="36"/>
    </row>
    <row r="87" spans="1:12" ht="13.5">
      <c r="A87" s="36"/>
      <c r="B87" s="58"/>
      <c r="E87" s="83"/>
      <c r="F87" s="36"/>
      <c r="G87" s="36"/>
      <c r="H87" s="36"/>
      <c r="I87" s="36"/>
      <c r="J87" s="36"/>
      <c r="K87" s="36"/>
      <c r="L87" s="36"/>
    </row>
    <row r="88" spans="1:12" ht="13.5">
      <c r="A88" s="36"/>
      <c r="B88" s="58"/>
      <c r="E88" s="83"/>
      <c r="F88" s="36"/>
      <c r="G88" s="36"/>
      <c r="H88" s="36"/>
      <c r="I88" s="36"/>
      <c r="J88" s="36"/>
      <c r="K88" s="36"/>
      <c r="L88" s="36"/>
    </row>
    <row r="89" spans="1:12" ht="13.5">
      <c r="A89" s="36"/>
      <c r="B89" s="58"/>
      <c r="E89" s="83"/>
      <c r="F89" s="36"/>
      <c r="G89" s="36"/>
      <c r="H89" s="36"/>
      <c r="I89" s="36"/>
      <c r="J89" s="36"/>
      <c r="K89" s="36"/>
      <c r="L89" s="36"/>
    </row>
    <row r="90" spans="1:12" ht="13.5">
      <c r="A90" s="36"/>
      <c r="B90" s="58"/>
      <c r="E90" s="83"/>
      <c r="F90" s="36"/>
      <c r="G90" s="36"/>
      <c r="H90" s="36"/>
      <c r="I90" s="36"/>
      <c r="J90" s="36"/>
      <c r="K90" s="36"/>
      <c r="L90" s="36"/>
    </row>
    <row r="91" spans="1:12" ht="13.5">
      <c r="A91" s="36"/>
      <c r="B91" s="58"/>
      <c r="E91" s="83"/>
      <c r="F91" s="36"/>
      <c r="G91" s="36"/>
      <c r="H91" s="36"/>
      <c r="I91" s="36"/>
      <c r="J91" s="36"/>
      <c r="K91" s="36"/>
      <c r="L91" s="36"/>
    </row>
    <row r="92" spans="1:12" ht="13.5">
      <c r="A92" s="36"/>
      <c r="B92" s="58"/>
      <c r="E92" s="83"/>
      <c r="F92" s="36"/>
      <c r="G92" s="36"/>
      <c r="H92" s="36"/>
      <c r="I92" s="36"/>
      <c r="J92" s="36"/>
      <c r="K92" s="36"/>
      <c r="L92" s="36"/>
    </row>
    <row r="93" spans="1:12" ht="13.5">
      <c r="A93" s="36"/>
      <c r="B93" s="58"/>
      <c r="E93" s="83"/>
      <c r="F93" s="36"/>
      <c r="G93" s="36"/>
      <c r="H93" s="36"/>
      <c r="I93" s="36"/>
      <c r="J93" s="36"/>
      <c r="K93" s="36"/>
      <c r="L93" s="36"/>
    </row>
    <row r="94" spans="1:12" ht="13.5">
      <c r="A94" s="36"/>
      <c r="B94" s="58"/>
      <c r="E94" s="83"/>
      <c r="F94" s="36"/>
      <c r="G94" s="36"/>
      <c r="H94" s="36"/>
      <c r="I94" s="36"/>
      <c r="J94" s="36"/>
      <c r="K94" s="36"/>
      <c r="L94" s="36"/>
    </row>
    <row r="95" spans="1:12" ht="13.5">
      <c r="A95" s="36"/>
      <c r="B95" s="58"/>
      <c r="E95" s="83"/>
      <c r="F95" s="36"/>
      <c r="G95" s="36"/>
      <c r="H95" s="36"/>
      <c r="I95" s="36"/>
      <c r="J95" s="36"/>
      <c r="K95" s="36"/>
      <c r="L95" s="36"/>
    </row>
    <row r="96" spans="1:12" ht="13.5">
      <c r="A96" s="36"/>
      <c r="B96" s="58"/>
      <c r="E96" s="83"/>
      <c r="F96" s="36"/>
      <c r="G96" s="36"/>
      <c r="H96" s="36"/>
      <c r="I96" s="36"/>
      <c r="J96" s="36"/>
      <c r="K96" s="36"/>
      <c r="L96" s="36"/>
    </row>
    <row r="97" spans="1:12" ht="13.5">
      <c r="A97" s="36"/>
      <c r="B97" s="58"/>
      <c r="E97" s="83"/>
      <c r="F97" s="36"/>
      <c r="G97" s="36"/>
      <c r="H97" s="36"/>
      <c r="I97" s="36"/>
      <c r="J97" s="36"/>
      <c r="K97" s="36"/>
      <c r="L97" s="36"/>
    </row>
    <row r="98" spans="1:12" ht="13.5">
      <c r="A98" s="36"/>
      <c r="B98" s="58"/>
      <c r="E98" s="83"/>
      <c r="F98" s="36"/>
      <c r="G98" s="36"/>
      <c r="H98" s="36"/>
      <c r="I98" s="36"/>
      <c r="J98" s="36"/>
      <c r="K98" s="36"/>
      <c r="L98" s="36"/>
    </row>
    <row r="99" spans="1:12" ht="13.5">
      <c r="A99" s="36"/>
      <c r="B99" s="58"/>
      <c r="E99" s="83"/>
      <c r="F99" s="36"/>
      <c r="G99" s="36"/>
      <c r="H99" s="36"/>
      <c r="I99" s="36"/>
      <c r="J99" s="36"/>
      <c r="K99" s="36"/>
      <c r="L99" s="36"/>
    </row>
    <row r="100" spans="1:12" ht="13.5">
      <c r="A100" s="36"/>
      <c r="B100" s="58"/>
      <c r="E100" s="83"/>
      <c r="F100" s="36"/>
      <c r="G100" s="36"/>
      <c r="H100" s="36"/>
      <c r="I100" s="36"/>
      <c r="J100" s="36"/>
      <c r="K100" s="36"/>
      <c r="L100" s="36"/>
    </row>
    <row r="101" spans="1:12" ht="13.5">
      <c r="A101" s="36"/>
      <c r="B101" s="58"/>
      <c r="E101" s="83"/>
      <c r="F101" s="36"/>
      <c r="G101" s="36"/>
      <c r="H101" s="36"/>
      <c r="I101" s="36"/>
      <c r="J101" s="36"/>
      <c r="K101" s="36"/>
      <c r="L101" s="36"/>
    </row>
    <row r="102" spans="1:12" ht="13.5">
      <c r="A102" s="36"/>
      <c r="B102" s="58"/>
      <c r="E102" s="83"/>
      <c r="F102" s="36"/>
      <c r="G102" s="36"/>
      <c r="H102" s="36"/>
      <c r="I102" s="36"/>
      <c r="J102" s="36"/>
      <c r="K102" s="36"/>
      <c r="L102" s="36"/>
    </row>
    <row r="103" spans="1:12" ht="13.5">
      <c r="A103" s="36"/>
      <c r="B103" s="58"/>
      <c r="E103" s="83"/>
      <c r="F103" s="36"/>
      <c r="G103" s="36"/>
      <c r="H103" s="36"/>
      <c r="I103" s="36"/>
      <c r="J103" s="36"/>
      <c r="K103" s="36"/>
      <c r="L103" s="36"/>
    </row>
    <row r="104" spans="1:12" ht="13.5">
      <c r="A104" s="36"/>
      <c r="B104" s="58"/>
      <c r="E104" s="83"/>
      <c r="F104" s="36"/>
      <c r="G104" s="36"/>
      <c r="H104" s="36"/>
      <c r="I104" s="36"/>
      <c r="J104" s="36"/>
      <c r="K104" s="36"/>
      <c r="L104" s="36"/>
    </row>
    <row r="105" spans="1:12" ht="13.5">
      <c r="A105" s="36"/>
      <c r="B105" s="58"/>
      <c r="E105" s="83"/>
      <c r="F105" s="36"/>
      <c r="G105" s="36"/>
      <c r="H105" s="36"/>
      <c r="I105" s="36"/>
      <c r="J105" s="36"/>
      <c r="K105" s="36"/>
      <c r="L105" s="36"/>
    </row>
    <row r="106" spans="1:12" ht="13.5">
      <c r="A106" s="36"/>
      <c r="B106" s="58"/>
      <c r="E106" s="83"/>
      <c r="F106" s="36"/>
      <c r="G106" s="36"/>
      <c r="H106" s="36"/>
      <c r="I106" s="36"/>
      <c r="J106" s="36"/>
      <c r="K106" s="36"/>
      <c r="L106" s="36"/>
    </row>
    <row r="107" spans="1:12" ht="13.5">
      <c r="A107" s="36"/>
      <c r="B107" s="58"/>
      <c r="E107" s="83"/>
      <c r="F107" s="36"/>
      <c r="G107" s="36"/>
      <c r="H107" s="36"/>
      <c r="I107" s="36"/>
      <c r="J107" s="36"/>
      <c r="K107" s="36"/>
      <c r="L107" s="36"/>
    </row>
    <row r="108" spans="1:12" ht="13.5">
      <c r="A108" s="36"/>
      <c r="B108" s="58"/>
      <c r="E108" s="83"/>
      <c r="F108" s="36"/>
      <c r="G108" s="36"/>
      <c r="H108" s="36"/>
      <c r="I108" s="36"/>
      <c r="J108" s="36"/>
      <c r="K108" s="36"/>
      <c r="L108" s="36"/>
    </row>
    <row r="109" spans="1:12" ht="13.5">
      <c r="A109" s="36"/>
      <c r="B109" s="58"/>
      <c r="E109" s="83"/>
      <c r="F109" s="36"/>
      <c r="G109" s="36"/>
      <c r="H109" s="36"/>
      <c r="I109" s="36"/>
      <c r="J109" s="36"/>
      <c r="K109" s="36"/>
      <c r="L109" s="36"/>
    </row>
    <row r="110" spans="1:12" ht="13.5">
      <c r="A110" s="36"/>
      <c r="B110" s="58"/>
      <c r="E110" s="83"/>
      <c r="F110" s="36"/>
      <c r="G110" s="36"/>
      <c r="H110" s="36"/>
      <c r="I110" s="36"/>
      <c r="J110" s="36"/>
      <c r="K110" s="36"/>
      <c r="L110" s="36"/>
    </row>
    <row r="111" spans="1:12" ht="13.5">
      <c r="A111" s="36"/>
      <c r="B111" s="58"/>
      <c r="E111" s="83"/>
      <c r="F111" s="36"/>
      <c r="G111" s="36"/>
      <c r="H111" s="36"/>
      <c r="I111" s="36"/>
      <c r="J111" s="36"/>
      <c r="K111" s="36"/>
      <c r="L111" s="36"/>
    </row>
    <row r="112" spans="1:12" ht="13.5">
      <c r="A112" s="36"/>
      <c r="B112" s="58"/>
      <c r="E112" s="83"/>
      <c r="F112" s="36"/>
      <c r="G112" s="36"/>
      <c r="H112" s="36"/>
      <c r="I112" s="36"/>
      <c r="J112" s="36"/>
      <c r="K112" s="36"/>
      <c r="L112" s="36"/>
    </row>
    <row r="113" spans="1:12" ht="13.5">
      <c r="A113" s="36"/>
      <c r="B113" s="58"/>
      <c r="E113" s="83"/>
      <c r="F113" s="36"/>
      <c r="G113" s="36"/>
      <c r="H113" s="36"/>
      <c r="I113" s="36"/>
      <c r="J113" s="36"/>
      <c r="K113" s="36"/>
      <c r="L113" s="36"/>
    </row>
    <row r="114" spans="1:12" ht="13.5">
      <c r="A114" s="36"/>
      <c r="B114" s="58"/>
      <c r="E114" s="83"/>
      <c r="F114" s="36"/>
      <c r="G114" s="36"/>
      <c r="H114" s="36"/>
      <c r="I114" s="36"/>
      <c r="J114" s="36"/>
      <c r="K114" s="36"/>
      <c r="L114" s="36"/>
    </row>
    <row r="115" spans="1:12" ht="13.5">
      <c r="A115" s="36"/>
      <c r="B115" s="58"/>
      <c r="E115" s="83"/>
      <c r="F115" s="36"/>
      <c r="G115" s="36"/>
      <c r="H115" s="36"/>
      <c r="I115" s="36"/>
      <c r="J115" s="36"/>
      <c r="K115" s="36"/>
      <c r="L115" s="36"/>
    </row>
    <row r="116" spans="1:12" ht="13.5">
      <c r="A116" s="36"/>
      <c r="B116" s="58"/>
      <c r="E116" s="83"/>
      <c r="F116" s="36"/>
      <c r="G116" s="36"/>
      <c r="H116" s="36"/>
      <c r="I116" s="36"/>
      <c r="J116" s="36"/>
      <c r="K116" s="36"/>
      <c r="L116" s="36"/>
    </row>
    <row r="117" spans="1:12" ht="13.5">
      <c r="A117" s="36"/>
      <c r="B117" s="58"/>
      <c r="E117" s="83"/>
      <c r="F117" s="36"/>
      <c r="G117" s="36"/>
      <c r="H117" s="36"/>
      <c r="I117" s="36"/>
      <c r="J117" s="36"/>
      <c r="K117" s="36"/>
      <c r="L117" s="36"/>
    </row>
    <row r="118" spans="1:12" ht="13.5">
      <c r="A118" s="36"/>
      <c r="B118" s="58"/>
      <c r="E118" s="83"/>
      <c r="F118" s="36"/>
      <c r="G118" s="36"/>
      <c r="H118" s="36"/>
      <c r="I118" s="36"/>
      <c r="J118" s="36"/>
      <c r="K118" s="36"/>
      <c r="L118" s="36"/>
    </row>
    <row r="119" spans="1:12" ht="13.5">
      <c r="A119" s="36"/>
      <c r="B119" s="58"/>
      <c r="E119" s="83"/>
      <c r="F119" s="36"/>
      <c r="G119" s="36"/>
      <c r="H119" s="36"/>
      <c r="I119" s="36"/>
      <c r="J119" s="36"/>
      <c r="K119" s="36"/>
      <c r="L119" s="36"/>
    </row>
    <row r="120" spans="1:12" ht="13.5">
      <c r="A120" s="36"/>
      <c r="B120" s="58"/>
      <c r="E120" s="83"/>
      <c r="F120" s="36"/>
      <c r="G120" s="36"/>
      <c r="H120" s="36"/>
      <c r="I120" s="36"/>
      <c r="J120" s="36"/>
      <c r="K120" s="36"/>
      <c r="L120" s="36"/>
    </row>
    <row r="121" spans="1:12" ht="13.5">
      <c r="A121" s="36"/>
      <c r="B121" s="58"/>
      <c r="E121" s="83"/>
      <c r="F121" s="36"/>
      <c r="G121" s="36"/>
      <c r="H121" s="36"/>
      <c r="I121" s="36"/>
      <c r="J121" s="36"/>
      <c r="K121" s="36"/>
      <c r="L121" s="36"/>
    </row>
    <row r="122" spans="1:12" ht="13.5">
      <c r="A122" s="36"/>
      <c r="B122" s="58"/>
      <c r="E122" s="83"/>
      <c r="F122" s="36"/>
      <c r="G122" s="36"/>
      <c r="H122" s="36"/>
      <c r="I122" s="36"/>
      <c r="J122" s="36"/>
      <c r="K122" s="36"/>
      <c r="L122" s="36"/>
    </row>
    <row r="123" spans="1:12" ht="13.5">
      <c r="A123" s="36"/>
      <c r="B123" s="58"/>
      <c r="E123" s="83"/>
      <c r="F123" s="36"/>
      <c r="G123" s="36"/>
      <c r="H123" s="36"/>
      <c r="I123" s="36"/>
      <c r="J123" s="36"/>
      <c r="K123" s="36"/>
      <c r="L123" s="36"/>
    </row>
    <row r="124" spans="1:12" ht="13.5">
      <c r="A124" s="36"/>
      <c r="B124" s="58"/>
      <c r="E124" s="83"/>
      <c r="F124" s="36"/>
      <c r="G124" s="36"/>
      <c r="H124" s="36"/>
      <c r="I124" s="36"/>
      <c r="J124" s="36"/>
      <c r="K124" s="36"/>
      <c r="L124" s="36"/>
    </row>
    <row r="125" spans="1:12" ht="13.5">
      <c r="A125" s="36"/>
      <c r="B125" s="58"/>
      <c r="E125" s="83"/>
      <c r="F125" s="36"/>
      <c r="G125" s="36"/>
      <c r="H125" s="36"/>
      <c r="I125" s="36"/>
      <c r="J125" s="36"/>
      <c r="K125" s="36"/>
      <c r="L125" s="36"/>
    </row>
    <row r="126" spans="1:12" ht="13.5">
      <c r="A126" s="36"/>
      <c r="B126" s="58"/>
      <c r="E126" s="83"/>
      <c r="F126" s="36"/>
      <c r="G126" s="36"/>
      <c r="H126" s="36"/>
      <c r="I126" s="36"/>
      <c r="J126" s="36"/>
      <c r="K126" s="36"/>
      <c r="L126" s="36"/>
    </row>
    <row r="127" spans="1:12" ht="13.5">
      <c r="A127" s="36"/>
      <c r="B127" s="58"/>
      <c r="E127" s="83"/>
      <c r="F127" s="36"/>
      <c r="G127" s="36"/>
      <c r="H127" s="36"/>
      <c r="I127" s="36"/>
      <c r="J127" s="36"/>
      <c r="K127" s="36"/>
      <c r="L127" s="36"/>
    </row>
    <row r="128" spans="1:12" ht="13.5">
      <c r="A128" s="36"/>
      <c r="B128" s="58"/>
      <c r="E128" s="83"/>
      <c r="F128" s="36"/>
      <c r="G128" s="36"/>
      <c r="H128" s="36"/>
      <c r="I128" s="36"/>
      <c r="J128" s="36"/>
      <c r="K128" s="36"/>
      <c r="L128" s="36"/>
    </row>
    <row r="129" spans="1:12" ht="13.5">
      <c r="A129" s="36"/>
      <c r="B129" s="58"/>
      <c r="E129" s="83"/>
      <c r="F129" s="36"/>
      <c r="G129" s="36"/>
      <c r="H129" s="36"/>
      <c r="I129" s="36"/>
      <c r="J129" s="36"/>
      <c r="K129" s="36"/>
      <c r="L129" s="36"/>
    </row>
    <row r="130" spans="1:12" ht="13.5">
      <c r="A130" s="36"/>
      <c r="B130" s="58"/>
      <c r="E130" s="83"/>
      <c r="F130" s="36"/>
      <c r="G130" s="36"/>
      <c r="H130" s="36"/>
      <c r="I130" s="36"/>
      <c r="J130" s="36"/>
      <c r="K130" s="36"/>
      <c r="L130" s="36"/>
    </row>
    <row r="131" spans="1:12" ht="13.5">
      <c r="A131" s="36"/>
      <c r="B131" s="58"/>
      <c r="E131" s="83"/>
      <c r="F131" s="36"/>
      <c r="G131" s="36"/>
      <c r="H131" s="36"/>
      <c r="I131" s="36"/>
      <c r="J131" s="36"/>
      <c r="K131" s="36"/>
      <c r="L131" s="36"/>
    </row>
    <row r="132" spans="1:12" ht="13.5">
      <c r="A132" s="36"/>
      <c r="B132" s="58"/>
      <c r="E132" s="83"/>
      <c r="F132" s="36"/>
      <c r="G132" s="36"/>
      <c r="H132" s="36"/>
      <c r="I132" s="36"/>
      <c r="J132" s="36"/>
      <c r="K132" s="36"/>
      <c r="L132" s="36"/>
    </row>
    <row r="133" spans="1:12" ht="13.5">
      <c r="A133" s="36"/>
      <c r="B133" s="58"/>
      <c r="E133" s="83"/>
      <c r="F133" s="36"/>
      <c r="G133" s="36"/>
      <c r="H133" s="36"/>
      <c r="I133" s="36"/>
      <c r="J133" s="36"/>
      <c r="K133" s="36"/>
      <c r="L133" s="36"/>
    </row>
    <row r="134" spans="1:12" ht="13.5">
      <c r="A134" s="36"/>
      <c r="B134" s="58"/>
      <c r="E134" s="83"/>
      <c r="F134" s="36"/>
      <c r="G134" s="36"/>
      <c r="H134" s="36"/>
      <c r="I134" s="36"/>
      <c r="J134" s="36"/>
      <c r="K134" s="36"/>
      <c r="L134" s="36"/>
    </row>
    <row r="135" spans="1:12" ht="13.5">
      <c r="A135" s="36"/>
      <c r="B135" s="58"/>
      <c r="E135" s="83"/>
      <c r="F135" s="36"/>
      <c r="G135" s="36"/>
      <c r="H135" s="36"/>
      <c r="I135" s="36"/>
      <c r="J135" s="36"/>
      <c r="K135" s="36"/>
      <c r="L135" s="36"/>
    </row>
    <row r="136" spans="1:12" ht="13.5">
      <c r="A136" s="36"/>
      <c r="B136" s="58"/>
      <c r="E136" s="83"/>
      <c r="F136" s="36"/>
      <c r="G136" s="36"/>
      <c r="H136" s="36"/>
      <c r="I136" s="36"/>
      <c r="J136" s="36"/>
      <c r="K136" s="36"/>
      <c r="L136" s="36"/>
    </row>
    <row r="137" spans="1:12" ht="13.5">
      <c r="A137" s="36"/>
      <c r="B137" s="58"/>
      <c r="E137" s="83"/>
      <c r="F137" s="36"/>
      <c r="G137" s="36"/>
      <c r="H137" s="36"/>
      <c r="I137" s="36"/>
      <c r="J137" s="36"/>
      <c r="K137" s="36"/>
      <c r="L137" s="36"/>
    </row>
    <row r="138" spans="1:12" ht="13.5">
      <c r="A138" s="36"/>
      <c r="B138" s="58"/>
      <c r="E138" s="83"/>
      <c r="F138" s="36"/>
      <c r="G138" s="36"/>
      <c r="H138" s="36"/>
      <c r="I138" s="36"/>
      <c r="J138" s="36"/>
      <c r="K138" s="36"/>
      <c r="L138" s="36"/>
    </row>
    <row r="139" spans="1:12" ht="13.5">
      <c r="A139" s="36"/>
      <c r="B139" s="58"/>
      <c r="E139" s="83"/>
      <c r="F139" s="36"/>
      <c r="G139" s="36"/>
      <c r="H139" s="36"/>
      <c r="I139" s="36"/>
      <c r="J139" s="36"/>
      <c r="K139" s="36"/>
      <c r="L139" s="36"/>
    </row>
    <row r="140" spans="1:12" ht="13.5">
      <c r="A140" s="36"/>
      <c r="B140" s="58"/>
      <c r="E140" s="83"/>
      <c r="F140" s="36"/>
      <c r="G140" s="36"/>
      <c r="H140" s="36"/>
      <c r="I140" s="36"/>
      <c r="J140" s="36"/>
      <c r="K140" s="36"/>
      <c r="L140" s="36"/>
    </row>
    <row r="141" spans="1:12" ht="13.5">
      <c r="A141" s="36"/>
      <c r="B141" s="58"/>
      <c r="E141" s="83"/>
      <c r="F141" s="36"/>
      <c r="G141" s="36"/>
      <c r="H141" s="36"/>
      <c r="I141" s="36"/>
      <c r="J141" s="36"/>
      <c r="K141" s="36"/>
      <c r="L141" s="36"/>
    </row>
    <row r="142" spans="1:12" ht="13.5">
      <c r="A142" s="36"/>
      <c r="B142" s="58"/>
      <c r="E142" s="83"/>
      <c r="F142" s="36"/>
      <c r="G142" s="36"/>
      <c r="H142" s="36"/>
      <c r="I142" s="36"/>
      <c r="J142" s="36"/>
      <c r="K142" s="36"/>
      <c r="L142" s="36"/>
    </row>
    <row r="143" spans="1:12" ht="13.5">
      <c r="A143" s="36"/>
      <c r="B143" s="58"/>
      <c r="E143" s="83"/>
      <c r="F143" s="36"/>
      <c r="G143" s="36"/>
      <c r="H143" s="36"/>
      <c r="I143" s="36"/>
      <c r="J143" s="36"/>
      <c r="K143" s="36"/>
      <c r="L143" s="36"/>
    </row>
    <row r="144" spans="1:12" ht="13.5">
      <c r="A144" s="36"/>
      <c r="B144" s="58"/>
      <c r="E144" s="83"/>
      <c r="F144" s="36"/>
      <c r="G144" s="36"/>
      <c r="H144" s="36"/>
      <c r="I144" s="36"/>
      <c r="J144" s="36"/>
      <c r="K144" s="36"/>
      <c r="L144" s="36"/>
    </row>
    <row r="145" spans="1:12" ht="13.5">
      <c r="A145" s="36"/>
      <c r="B145" s="58"/>
      <c r="E145" s="83"/>
      <c r="F145" s="36"/>
      <c r="G145" s="36"/>
      <c r="H145" s="36"/>
      <c r="I145" s="36"/>
      <c r="J145" s="36"/>
      <c r="K145" s="36"/>
      <c r="L145" s="36"/>
    </row>
    <row r="146" spans="1:12" ht="13.5">
      <c r="A146" s="36"/>
      <c r="B146" s="58"/>
      <c r="E146" s="83"/>
      <c r="F146" s="36"/>
      <c r="G146" s="36"/>
      <c r="H146" s="36"/>
      <c r="I146" s="36"/>
      <c r="J146" s="36"/>
      <c r="K146" s="36"/>
      <c r="L146" s="36"/>
    </row>
    <row r="147" spans="1:12" ht="13.5">
      <c r="A147" s="36"/>
      <c r="B147" s="58"/>
      <c r="E147" s="83"/>
      <c r="F147" s="36"/>
      <c r="G147" s="36"/>
      <c r="H147" s="36"/>
      <c r="I147" s="36"/>
      <c r="J147" s="36"/>
      <c r="K147" s="36"/>
      <c r="L147" s="36"/>
    </row>
    <row r="148" spans="1:12" ht="13.5">
      <c r="A148" s="36"/>
      <c r="B148" s="58"/>
      <c r="E148" s="83"/>
      <c r="F148" s="36"/>
      <c r="G148" s="36"/>
      <c r="H148" s="36"/>
      <c r="I148" s="36"/>
      <c r="J148" s="36"/>
      <c r="K148" s="36"/>
      <c r="L148" s="36"/>
    </row>
    <row r="149" spans="1:12" ht="13.5">
      <c r="A149" s="36"/>
      <c r="B149" s="58"/>
      <c r="E149" s="83"/>
      <c r="F149" s="36"/>
      <c r="G149" s="36"/>
      <c r="H149" s="36"/>
      <c r="I149" s="36"/>
      <c r="J149" s="36"/>
      <c r="K149" s="36"/>
      <c r="L149" s="36"/>
    </row>
    <row r="150" spans="1:12" ht="13.5">
      <c r="A150" s="36"/>
      <c r="B150" s="58"/>
      <c r="E150" s="83"/>
      <c r="F150" s="36"/>
      <c r="G150" s="36"/>
      <c r="H150" s="36"/>
      <c r="I150" s="36"/>
      <c r="J150" s="36"/>
      <c r="K150" s="36"/>
      <c r="L150" s="36"/>
    </row>
    <row r="151" spans="1:12" ht="13.5">
      <c r="A151" s="36"/>
      <c r="B151" s="58"/>
      <c r="E151" s="83"/>
      <c r="F151" s="36"/>
      <c r="G151" s="36"/>
      <c r="H151" s="36"/>
      <c r="I151" s="36"/>
      <c r="J151" s="36"/>
      <c r="K151" s="36"/>
      <c r="L151" s="36"/>
    </row>
    <row r="152" spans="1:12" ht="13.5">
      <c r="A152" s="36"/>
      <c r="B152" s="58"/>
      <c r="E152" s="83"/>
      <c r="F152" s="36"/>
      <c r="G152" s="36"/>
      <c r="H152" s="36"/>
      <c r="I152" s="36"/>
      <c r="J152" s="36"/>
      <c r="K152" s="36"/>
      <c r="L152" s="36"/>
    </row>
    <row r="153" spans="1:12" ht="13.5">
      <c r="A153" s="36"/>
      <c r="B153" s="58"/>
      <c r="E153" s="83"/>
      <c r="F153" s="36"/>
      <c r="G153" s="36"/>
      <c r="H153" s="36"/>
      <c r="I153" s="36"/>
      <c r="J153" s="36"/>
      <c r="K153" s="36"/>
      <c r="L153" s="36"/>
    </row>
    <row r="154" spans="1:12" ht="13.5">
      <c r="A154" s="36"/>
      <c r="B154" s="58"/>
      <c r="E154" s="83"/>
      <c r="F154" s="36"/>
      <c r="G154" s="36"/>
      <c r="H154" s="36"/>
      <c r="I154" s="36"/>
      <c r="J154" s="36"/>
      <c r="K154" s="36"/>
      <c r="L154" s="36"/>
    </row>
    <row r="155" spans="1:12" ht="13.5">
      <c r="A155" s="36"/>
      <c r="B155" s="58"/>
      <c r="E155" s="83"/>
      <c r="F155" s="36"/>
      <c r="G155" s="36"/>
      <c r="H155" s="36"/>
      <c r="I155" s="36"/>
      <c r="J155" s="36"/>
      <c r="K155" s="36"/>
      <c r="L155" s="36"/>
    </row>
    <row r="156" spans="1:12" ht="13.5">
      <c r="A156" s="36"/>
      <c r="B156" s="58"/>
      <c r="E156" s="83"/>
      <c r="F156" s="36"/>
      <c r="G156" s="36"/>
      <c r="H156" s="36"/>
      <c r="I156" s="36"/>
      <c r="J156" s="36"/>
      <c r="K156" s="36"/>
      <c r="L156" s="36"/>
    </row>
    <row r="157" spans="1:12" ht="13.5">
      <c r="A157" s="36"/>
      <c r="B157" s="58"/>
      <c r="E157" s="83"/>
      <c r="F157" s="36"/>
      <c r="G157" s="36"/>
      <c r="H157" s="36"/>
      <c r="I157" s="36"/>
      <c r="J157" s="36"/>
      <c r="K157" s="36"/>
      <c r="L157" s="36"/>
    </row>
    <row r="158" spans="1:12" ht="13.5">
      <c r="A158" s="36"/>
      <c r="B158" s="58"/>
      <c r="E158" s="83"/>
      <c r="F158" s="36"/>
      <c r="G158" s="36"/>
      <c r="H158" s="36"/>
      <c r="I158" s="36"/>
      <c r="J158" s="36"/>
      <c r="K158" s="36"/>
      <c r="L158" s="36"/>
    </row>
    <row r="159" spans="1:12" ht="13.5">
      <c r="A159" s="36"/>
      <c r="B159" s="58"/>
      <c r="E159" s="83"/>
      <c r="F159" s="36"/>
      <c r="G159" s="36"/>
      <c r="H159" s="36"/>
      <c r="I159" s="36"/>
      <c r="J159" s="36"/>
      <c r="K159" s="36"/>
      <c r="L159" s="36"/>
    </row>
    <row r="160" spans="1:12" ht="13.5">
      <c r="A160" s="36"/>
      <c r="B160" s="58"/>
      <c r="E160" s="83"/>
      <c r="F160" s="36"/>
      <c r="G160" s="36"/>
      <c r="H160" s="36"/>
      <c r="I160" s="36"/>
      <c r="J160" s="36"/>
      <c r="K160" s="36"/>
      <c r="L160" s="36"/>
    </row>
    <row r="161" spans="1:12" ht="13.5">
      <c r="A161" s="36"/>
      <c r="B161" s="58"/>
      <c r="E161" s="83"/>
      <c r="F161" s="36"/>
      <c r="G161" s="36"/>
      <c r="H161" s="36"/>
      <c r="I161" s="36"/>
      <c r="J161" s="36"/>
      <c r="K161" s="36"/>
      <c r="L161" s="36"/>
    </row>
    <row r="162" spans="1:12" ht="13.5">
      <c r="A162" s="36"/>
      <c r="B162" s="58"/>
      <c r="E162" s="83"/>
      <c r="F162" s="36"/>
      <c r="G162" s="36"/>
      <c r="H162" s="36"/>
      <c r="I162" s="36"/>
      <c r="J162" s="36"/>
      <c r="K162" s="36"/>
      <c r="L162" s="36"/>
    </row>
    <row r="163" spans="1:12" ht="13.5">
      <c r="A163" s="36"/>
      <c r="B163" s="58"/>
      <c r="E163" s="83"/>
      <c r="F163" s="36"/>
      <c r="G163" s="36"/>
      <c r="H163" s="36"/>
      <c r="I163" s="36"/>
      <c r="J163" s="36"/>
      <c r="K163" s="36"/>
      <c r="L163" s="36"/>
    </row>
    <row r="164" spans="1:12" ht="13.5">
      <c r="A164" s="36"/>
      <c r="B164" s="58"/>
      <c r="E164" s="83"/>
      <c r="F164" s="36"/>
      <c r="G164" s="36"/>
      <c r="H164" s="36"/>
      <c r="I164" s="36"/>
      <c r="J164" s="36"/>
      <c r="K164" s="36"/>
      <c r="L164" s="36"/>
    </row>
    <row r="165" spans="1:12" ht="13.5">
      <c r="A165" s="36"/>
      <c r="B165" s="58"/>
      <c r="E165" s="83"/>
      <c r="F165" s="36"/>
      <c r="G165" s="36"/>
      <c r="H165" s="36"/>
      <c r="I165" s="36"/>
      <c r="J165" s="36"/>
      <c r="K165" s="36"/>
      <c r="L165" s="36"/>
    </row>
    <row r="166" spans="1:12" ht="13.5">
      <c r="A166" s="36"/>
      <c r="B166" s="58"/>
      <c r="E166" s="83"/>
      <c r="F166" s="36"/>
      <c r="G166" s="36"/>
      <c r="H166" s="36"/>
      <c r="I166" s="36"/>
      <c r="J166" s="36"/>
      <c r="K166" s="36"/>
      <c r="L166" s="36"/>
    </row>
    <row r="167" spans="1:12" ht="13.5">
      <c r="A167" s="36"/>
      <c r="B167" s="58"/>
      <c r="E167" s="83"/>
      <c r="F167" s="36"/>
      <c r="G167" s="36"/>
      <c r="H167" s="36"/>
      <c r="I167" s="36"/>
      <c r="J167" s="36"/>
      <c r="K167" s="36"/>
      <c r="L167" s="36"/>
    </row>
    <row r="168" spans="1:12" ht="13.5">
      <c r="A168" s="36"/>
      <c r="B168" s="58"/>
      <c r="E168" s="83"/>
      <c r="F168" s="36"/>
      <c r="G168" s="36"/>
      <c r="H168" s="36"/>
      <c r="I168" s="36"/>
      <c r="J168" s="36"/>
      <c r="K168" s="36"/>
      <c r="L168" s="36"/>
    </row>
    <row r="169" spans="1:12" ht="13.5">
      <c r="A169" s="36"/>
      <c r="B169" s="58"/>
      <c r="E169" s="83"/>
      <c r="F169" s="36"/>
      <c r="G169" s="36"/>
      <c r="H169" s="36"/>
      <c r="I169" s="36"/>
      <c r="J169" s="36"/>
      <c r="K169" s="36"/>
      <c r="L169" s="36"/>
    </row>
    <row r="170" spans="1:12" ht="13.5">
      <c r="A170" s="36"/>
      <c r="B170" s="58"/>
      <c r="E170" s="83"/>
      <c r="F170" s="36"/>
      <c r="G170" s="36"/>
      <c r="H170" s="36"/>
      <c r="I170" s="36"/>
      <c r="J170" s="36"/>
      <c r="K170" s="36"/>
      <c r="L170" s="36"/>
    </row>
    <row r="171" spans="1:12" ht="13.5">
      <c r="A171" s="36"/>
      <c r="B171" s="58"/>
      <c r="E171" s="83"/>
      <c r="F171" s="36"/>
      <c r="G171" s="36"/>
      <c r="H171" s="36"/>
      <c r="I171" s="36"/>
      <c r="J171" s="36"/>
      <c r="K171" s="36"/>
      <c r="L171" s="36"/>
    </row>
    <row r="172" spans="1:12" ht="13.5">
      <c r="A172" s="36"/>
      <c r="B172" s="58"/>
      <c r="E172" s="83"/>
      <c r="F172" s="36"/>
      <c r="G172" s="36"/>
      <c r="H172" s="36"/>
      <c r="I172" s="36"/>
      <c r="J172" s="36"/>
      <c r="K172" s="36"/>
      <c r="L172" s="36"/>
    </row>
    <row r="173" spans="1:12" ht="13.5">
      <c r="A173" s="36"/>
      <c r="B173" s="58"/>
      <c r="E173" s="83"/>
      <c r="F173" s="36"/>
      <c r="G173" s="36"/>
      <c r="H173" s="36"/>
      <c r="I173" s="36"/>
      <c r="J173" s="36"/>
      <c r="K173" s="36"/>
      <c r="L173" s="36"/>
    </row>
    <row r="174" spans="1:12" ht="13.5">
      <c r="A174" s="36"/>
      <c r="B174" s="58"/>
      <c r="E174" s="83"/>
      <c r="F174" s="36"/>
      <c r="G174" s="36"/>
      <c r="H174" s="36"/>
      <c r="I174" s="36"/>
      <c r="J174" s="36"/>
      <c r="K174" s="36"/>
      <c r="L174" s="36"/>
    </row>
    <row r="175" spans="1:12" ht="13.5">
      <c r="A175" s="36"/>
      <c r="B175" s="58"/>
      <c r="E175" s="83"/>
      <c r="F175" s="36"/>
      <c r="G175" s="36"/>
      <c r="H175" s="36"/>
      <c r="I175" s="36"/>
      <c r="J175" s="36"/>
      <c r="K175" s="36"/>
      <c r="L175" s="36"/>
    </row>
    <row r="176" spans="1:12" ht="13.5">
      <c r="A176" s="36"/>
      <c r="B176" s="58"/>
      <c r="E176" s="83"/>
      <c r="F176" s="36"/>
      <c r="G176" s="36"/>
      <c r="H176" s="36"/>
      <c r="I176" s="36"/>
      <c r="J176" s="36"/>
      <c r="K176" s="36"/>
      <c r="L176" s="36"/>
    </row>
    <row r="177" spans="1:12" ht="13.5">
      <c r="A177" s="36"/>
      <c r="B177" s="58"/>
      <c r="E177" s="83"/>
      <c r="F177" s="36"/>
      <c r="G177" s="36"/>
      <c r="H177" s="36"/>
      <c r="I177" s="36"/>
      <c r="J177" s="36"/>
      <c r="K177" s="36"/>
      <c r="L177" s="36"/>
    </row>
    <row r="178" spans="1:12" ht="13.5">
      <c r="A178" s="36"/>
      <c r="B178" s="58"/>
      <c r="E178" s="83"/>
      <c r="F178" s="36"/>
      <c r="G178" s="36"/>
      <c r="H178" s="36"/>
      <c r="I178" s="36"/>
      <c r="J178" s="36"/>
      <c r="K178" s="36"/>
      <c r="L178" s="36"/>
    </row>
    <row r="179" spans="1:12" ht="13.5">
      <c r="A179" s="36"/>
      <c r="B179" s="58"/>
      <c r="E179" s="83"/>
      <c r="F179" s="36"/>
      <c r="G179" s="36"/>
      <c r="H179" s="36"/>
      <c r="I179" s="36"/>
      <c r="J179" s="36"/>
      <c r="K179" s="36"/>
      <c r="L179" s="36"/>
    </row>
    <row r="180" spans="1:12" ht="13.5">
      <c r="A180" s="36"/>
      <c r="B180" s="58"/>
      <c r="E180" s="83"/>
      <c r="F180" s="36"/>
      <c r="G180" s="36"/>
      <c r="H180" s="36"/>
      <c r="I180" s="36"/>
      <c r="J180" s="36"/>
      <c r="K180" s="36"/>
      <c r="L180" s="36"/>
    </row>
    <row r="181" spans="1:12" ht="13.5">
      <c r="A181" s="36"/>
      <c r="B181" s="58"/>
      <c r="E181" s="83"/>
      <c r="F181" s="36"/>
      <c r="G181" s="36"/>
      <c r="H181" s="36"/>
      <c r="I181" s="36"/>
      <c r="J181" s="36"/>
      <c r="K181" s="36"/>
      <c r="L181" s="36"/>
    </row>
    <row r="182" spans="1:12" ht="13.5">
      <c r="A182" s="36"/>
      <c r="B182" s="58"/>
      <c r="E182" s="83"/>
      <c r="F182" s="36"/>
      <c r="G182" s="36"/>
      <c r="H182" s="36"/>
      <c r="I182" s="36"/>
      <c r="J182" s="36"/>
      <c r="K182" s="36"/>
      <c r="L182" s="36"/>
    </row>
    <row r="183" spans="1:12" ht="13.5">
      <c r="A183" s="36"/>
      <c r="B183" s="58"/>
      <c r="E183" s="83"/>
      <c r="F183" s="36"/>
      <c r="G183" s="36"/>
      <c r="H183" s="36"/>
      <c r="I183" s="36"/>
      <c r="J183" s="36"/>
      <c r="K183" s="36"/>
      <c r="L183" s="36"/>
    </row>
    <row r="184" spans="1:12" ht="13.5">
      <c r="A184" s="36"/>
      <c r="B184" s="58"/>
      <c r="E184" s="83"/>
      <c r="F184" s="36"/>
      <c r="G184" s="36"/>
      <c r="H184" s="36"/>
      <c r="I184" s="36"/>
      <c r="J184" s="36"/>
      <c r="K184" s="36"/>
      <c r="L184" s="36"/>
    </row>
    <row r="185" spans="1:12" ht="13.5">
      <c r="A185" s="36"/>
      <c r="B185" s="58"/>
      <c r="E185" s="83"/>
      <c r="F185" s="36"/>
      <c r="G185" s="36"/>
      <c r="H185" s="36"/>
      <c r="I185" s="36"/>
      <c r="J185" s="36"/>
      <c r="K185" s="36"/>
      <c r="L185" s="36"/>
    </row>
    <row r="186" spans="1:12" ht="13.5">
      <c r="A186" s="36"/>
      <c r="B186" s="58"/>
      <c r="E186" s="83"/>
      <c r="F186" s="36"/>
      <c r="G186" s="36"/>
      <c r="H186" s="36"/>
      <c r="I186" s="36"/>
      <c r="J186" s="36"/>
      <c r="K186" s="36"/>
      <c r="L186" s="36"/>
    </row>
    <row r="187" spans="1:12" ht="13.5">
      <c r="A187" s="36"/>
      <c r="B187" s="58"/>
      <c r="E187" s="83"/>
      <c r="F187" s="36"/>
      <c r="G187" s="36"/>
      <c r="H187" s="36"/>
      <c r="I187" s="36"/>
      <c r="J187" s="36"/>
      <c r="K187" s="36"/>
      <c r="L187" s="36"/>
    </row>
    <row r="188" spans="1:12" ht="13.5">
      <c r="A188" s="36"/>
      <c r="B188" s="58"/>
      <c r="E188" s="83"/>
      <c r="F188" s="36"/>
      <c r="G188" s="36"/>
      <c r="H188" s="36"/>
      <c r="I188" s="36"/>
      <c r="J188" s="36"/>
      <c r="K188" s="36"/>
      <c r="L188" s="36"/>
    </row>
    <row r="189" spans="1:12" ht="13.5">
      <c r="A189" s="36"/>
      <c r="B189" s="58"/>
      <c r="E189" s="83"/>
      <c r="F189" s="36"/>
      <c r="G189" s="36"/>
      <c r="H189" s="36"/>
      <c r="I189" s="36"/>
      <c r="J189" s="36"/>
      <c r="K189" s="36"/>
      <c r="L189" s="36"/>
    </row>
    <row r="190" spans="1:12" ht="13.5">
      <c r="A190" s="36"/>
      <c r="B190" s="58"/>
      <c r="E190" s="83"/>
      <c r="F190" s="36"/>
      <c r="G190" s="36"/>
      <c r="H190" s="36"/>
      <c r="I190" s="36"/>
      <c r="J190" s="36"/>
      <c r="K190" s="36"/>
      <c r="L190" s="36"/>
    </row>
    <row r="191" spans="1:12" ht="13.5">
      <c r="A191" s="36"/>
      <c r="B191" s="58"/>
      <c r="E191" s="83"/>
      <c r="F191" s="36"/>
      <c r="G191" s="36"/>
      <c r="H191" s="36"/>
      <c r="I191" s="36"/>
      <c r="J191" s="36"/>
      <c r="K191" s="36"/>
      <c r="L191" s="36"/>
    </row>
    <row r="192" spans="1:12" ht="13.5">
      <c r="A192" s="36"/>
      <c r="B192" s="58"/>
      <c r="E192" s="83"/>
      <c r="F192" s="36"/>
      <c r="G192" s="36"/>
      <c r="H192" s="36"/>
      <c r="I192" s="36"/>
      <c r="J192" s="36"/>
      <c r="K192" s="36"/>
      <c r="L192" s="36"/>
    </row>
    <row r="193" spans="1:12" ht="13.5">
      <c r="A193" s="36"/>
      <c r="B193" s="58"/>
      <c r="E193" s="83"/>
      <c r="F193" s="36"/>
      <c r="G193" s="36"/>
      <c r="H193" s="36"/>
      <c r="I193" s="36"/>
      <c r="J193" s="36"/>
      <c r="K193" s="36"/>
      <c r="L193" s="36"/>
    </row>
    <row r="194" spans="1:12" ht="13.5">
      <c r="A194" s="36"/>
      <c r="B194" s="58"/>
      <c r="E194" s="83"/>
      <c r="F194" s="36"/>
      <c r="G194" s="36"/>
      <c r="H194" s="36"/>
      <c r="I194" s="36"/>
      <c r="J194" s="36"/>
      <c r="K194" s="36"/>
      <c r="L194" s="36"/>
    </row>
    <row r="195" spans="1:12" ht="13.5">
      <c r="A195" s="36"/>
      <c r="B195" s="58"/>
      <c r="E195" s="83"/>
      <c r="F195" s="36"/>
      <c r="G195" s="36"/>
      <c r="H195" s="36"/>
      <c r="I195" s="36"/>
      <c r="J195" s="36"/>
      <c r="K195" s="36"/>
      <c r="L195" s="36"/>
    </row>
    <row r="196" spans="1:12" ht="13.5">
      <c r="A196" s="36"/>
      <c r="B196" s="58"/>
      <c r="E196" s="83"/>
      <c r="F196" s="36"/>
      <c r="G196" s="36"/>
      <c r="H196" s="36"/>
      <c r="I196" s="36"/>
      <c r="J196" s="36"/>
      <c r="K196" s="36"/>
      <c r="L196" s="36"/>
    </row>
    <row r="197" spans="1:12" ht="13.5">
      <c r="A197" s="36"/>
      <c r="B197" s="58"/>
      <c r="E197" s="83"/>
      <c r="F197" s="36"/>
      <c r="G197" s="36"/>
      <c r="H197" s="36"/>
      <c r="I197" s="36"/>
      <c r="J197" s="36"/>
      <c r="K197" s="36"/>
      <c r="L197" s="36"/>
    </row>
    <row r="198" spans="1:12" ht="13.5">
      <c r="A198" s="36"/>
      <c r="B198" s="58"/>
      <c r="E198" s="83"/>
      <c r="F198" s="36"/>
      <c r="G198" s="36"/>
      <c r="H198" s="36"/>
      <c r="I198" s="36"/>
      <c r="J198" s="36"/>
      <c r="K198" s="36"/>
      <c r="L198" s="36"/>
    </row>
    <row r="199" spans="1:12" ht="13.5">
      <c r="A199" s="36"/>
      <c r="B199" s="58"/>
      <c r="E199" s="83"/>
      <c r="F199" s="36"/>
      <c r="G199" s="36"/>
      <c r="H199" s="36"/>
      <c r="I199" s="36"/>
      <c r="J199" s="36"/>
      <c r="K199" s="36"/>
      <c r="L199" s="36"/>
    </row>
    <row r="200" spans="1:12" ht="13.5">
      <c r="A200" s="36"/>
      <c r="B200" s="58"/>
      <c r="E200" s="83"/>
      <c r="F200" s="36"/>
      <c r="G200" s="36"/>
      <c r="H200" s="36"/>
      <c r="I200" s="36"/>
      <c r="J200" s="36"/>
      <c r="K200" s="36"/>
      <c r="L200" s="36"/>
    </row>
    <row r="201" spans="1:12" ht="13.5">
      <c r="A201" s="36"/>
      <c r="B201" s="58"/>
      <c r="E201" s="83"/>
      <c r="F201" s="36"/>
      <c r="G201" s="36"/>
      <c r="H201" s="36"/>
      <c r="I201" s="36"/>
      <c r="J201" s="36"/>
      <c r="K201" s="36"/>
      <c r="L201" s="36"/>
    </row>
    <row r="202" spans="1:12" ht="13.5">
      <c r="A202" s="36"/>
      <c r="B202" s="58"/>
      <c r="E202" s="83"/>
      <c r="F202" s="36"/>
      <c r="G202" s="36"/>
      <c r="H202" s="36"/>
      <c r="I202" s="36"/>
      <c r="J202" s="36"/>
      <c r="K202" s="36"/>
      <c r="L202" s="36"/>
    </row>
    <row r="203" spans="1:12" ht="13.5">
      <c r="A203" s="36"/>
      <c r="B203" s="58"/>
      <c r="E203" s="83"/>
      <c r="F203" s="36"/>
      <c r="G203" s="36"/>
      <c r="H203" s="36"/>
      <c r="I203" s="36"/>
      <c r="J203" s="36"/>
      <c r="K203" s="36"/>
      <c r="L203" s="36"/>
    </row>
    <row r="204" spans="1:12" ht="13.5">
      <c r="A204" s="36"/>
      <c r="B204" s="58"/>
      <c r="E204" s="83"/>
      <c r="F204" s="36"/>
      <c r="G204" s="36"/>
      <c r="H204" s="36"/>
      <c r="I204" s="36"/>
      <c r="J204" s="36"/>
      <c r="K204" s="36"/>
      <c r="L204" s="36"/>
    </row>
    <row r="205" spans="1:12" ht="13.5">
      <c r="A205" s="36"/>
      <c r="B205" s="58"/>
      <c r="E205" s="83"/>
      <c r="F205" s="36"/>
      <c r="G205" s="36"/>
      <c r="H205" s="36"/>
      <c r="I205" s="36"/>
      <c r="J205" s="36"/>
      <c r="K205" s="36"/>
      <c r="L205" s="36"/>
    </row>
    <row r="206" spans="1:12" ht="13.5">
      <c r="A206" s="36"/>
      <c r="B206" s="58"/>
      <c r="E206" s="83"/>
      <c r="F206" s="36"/>
      <c r="G206" s="36"/>
      <c r="H206" s="36"/>
      <c r="I206" s="36"/>
      <c r="J206" s="36"/>
      <c r="K206" s="36"/>
      <c r="L206" s="36"/>
    </row>
    <row r="207" spans="1:12" ht="13.5">
      <c r="A207" s="36"/>
      <c r="B207" s="58"/>
      <c r="E207" s="83"/>
      <c r="F207" s="36"/>
      <c r="G207" s="36"/>
      <c r="H207" s="36"/>
      <c r="I207" s="36"/>
      <c r="J207" s="36"/>
      <c r="K207" s="36"/>
      <c r="L207" s="36"/>
    </row>
    <row r="208" spans="1:12" ht="13.5">
      <c r="A208" s="36"/>
      <c r="B208" s="58"/>
      <c r="E208" s="83"/>
      <c r="F208" s="36"/>
      <c r="G208" s="36"/>
      <c r="H208" s="36"/>
      <c r="I208" s="36"/>
      <c r="J208" s="36"/>
      <c r="K208" s="36"/>
      <c r="L208" s="36"/>
    </row>
    <row r="209" spans="1:12" ht="13.5">
      <c r="A209" s="36"/>
      <c r="B209" s="58"/>
      <c r="E209" s="83"/>
      <c r="F209" s="36"/>
      <c r="G209" s="36"/>
      <c r="H209" s="36"/>
      <c r="I209" s="36"/>
      <c r="J209" s="36"/>
      <c r="K209" s="36"/>
      <c r="L209" s="36"/>
    </row>
    <row r="210" spans="1:12" ht="13.5">
      <c r="A210" s="36"/>
      <c r="B210" s="58"/>
      <c r="E210" s="83"/>
      <c r="F210" s="36"/>
      <c r="G210" s="36"/>
      <c r="H210" s="36"/>
      <c r="I210" s="36"/>
      <c r="J210" s="36"/>
      <c r="K210" s="36"/>
      <c r="L210" s="36"/>
    </row>
    <row r="211" spans="1:12" ht="13.5">
      <c r="A211" s="36"/>
      <c r="B211" s="58"/>
      <c r="E211" s="83"/>
      <c r="F211" s="36"/>
      <c r="G211" s="36"/>
      <c r="H211" s="36"/>
      <c r="I211" s="36"/>
      <c r="J211" s="36"/>
      <c r="K211" s="36"/>
      <c r="L211" s="36"/>
    </row>
    <row r="212" spans="1:12" ht="13.5">
      <c r="A212" s="36"/>
      <c r="B212" s="58"/>
      <c r="E212" s="83"/>
      <c r="F212" s="36"/>
      <c r="G212" s="36"/>
      <c r="H212" s="36"/>
      <c r="I212" s="36"/>
      <c r="J212" s="36"/>
      <c r="K212" s="36"/>
      <c r="L212" s="36"/>
    </row>
    <row r="213" spans="1:12" ht="13.5">
      <c r="A213" s="36"/>
      <c r="B213" s="58"/>
      <c r="E213" s="83"/>
      <c r="F213" s="36"/>
      <c r="G213" s="36"/>
      <c r="H213" s="36"/>
      <c r="I213" s="36"/>
      <c r="J213" s="36"/>
      <c r="K213" s="36"/>
      <c r="L213" s="36"/>
    </row>
    <row r="214" spans="1:12" ht="13.5">
      <c r="A214" s="36"/>
      <c r="B214" s="58"/>
      <c r="E214" s="83"/>
      <c r="F214" s="36"/>
      <c r="G214" s="36"/>
      <c r="H214" s="36"/>
      <c r="I214" s="36"/>
      <c r="J214" s="36"/>
      <c r="K214" s="36"/>
      <c r="L214" s="36"/>
    </row>
    <row r="215" spans="1:12" ht="13.5">
      <c r="A215" s="36"/>
      <c r="B215" s="58"/>
      <c r="E215" s="83"/>
      <c r="F215" s="36"/>
      <c r="G215" s="36"/>
      <c r="H215" s="36"/>
      <c r="I215" s="36"/>
      <c r="J215" s="36"/>
      <c r="K215" s="36"/>
      <c r="L215" s="36"/>
    </row>
    <row r="216" spans="1:12" ht="13.5">
      <c r="A216" s="36"/>
      <c r="B216" s="58"/>
      <c r="E216" s="83"/>
      <c r="F216" s="36"/>
      <c r="G216" s="36"/>
      <c r="H216" s="36"/>
      <c r="I216" s="36"/>
      <c r="J216" s="36"/>
      <c r="K216" s="36"/>
      <c r="L216" s="36"/>
    </row>
    <row r="217" spans="1:12" ht="13.5">
      <c r="A217" s="36"/>
      <c r="B217" s="58"/>
      <c r="E217" s="83"/>
      <c r="F217" s="36"/>
      <c r="G217" s="36"/>
      <c r="H217" s="36"/>
      <c r="I217" s="36"/>
      <c r="J217" s="36"/>
      <c r="K217" s="36"/>
      <c r="L217" s="36"/>
    </row>
    <row r="218" spans="1:12" ht="13.5">
      <c r="A218" s="36"/>
      <c r="B218" s="58"/>
      <c r="E218" s="83"/>
      <c r="F218" s="36"/>
      <c r="G218" s="36"/>
      <c r="H218" s="36"/>
      <c r="I218" s="36"/>
      <c r="J218" s="36"/>
      <c r="K218" s="36"/>
      <c r="L218" s="36"/>
    </row>
    <row r="219" spans="1:12" ht="13.5">
      <c r="A219" s="36"/>
      <c r="B219" s="58"/>
      <c r="E219" s="83"/>
      <c r="F219" s="36"/>
      <c r="G219" s="36"/>
      <c r="H219" s="36"/>
      <c r="I219" s="36"/>
      <c r="J219" s="36"/>
      <c r="K219" s="36"/>
      <c r="L219" s="36"/>
    </row>
    <row r="220" spans="1:12" ht="13.5">
      <c r="A220" s="36"/>
      <c r="B220" s="58"/>
      <c r="E220" s="83"/>
      <c r="F220" s="36"/>
      <c r="G220" s="36"/>
      <c r="H220" s="36"/>
      <c r="I220" s="36"/>
      <c r="J220" s="36"/>
      <c r="K220" s="36"/>
      <c r="L220" s="36"/>
    </row>
    <row r="221" spans="1:12" ht="13.5">
      <c r="A221" s="36"/>
      <c r="B221" s="58"/>
      <c r="E221" s="83"/>
      <c r="F221" s="36"/>
      <c r="G221" s="36"/>
      <c r="H221" s="36"/>
      <c r="I221" s="36"/>
      <c r="J221" s="36"/>
      <c r="K221" s="36"/>
      <c r="L221" s="36"/>
    </row>
    <row r="222" spans="1:12" ht="13.5">
      <c r="A222" s="36"/>
      <c r="B222" s="58"/>
      <c r="E222" s="83"/>
      <c r="F222" s="36"/>
      <c r="G222" s="36"/>
      <c r="H222" s="36"/>
      <c r="I222" s="36"/>
      <c r="J222" s="36"/>
      <c r="K222" s="36"/>
      <c r="L222" s="36"/>
    </row>
    <row r="223" spans="1:12" ht="13.5">
      <c r="A223" s="36"/>
      <c r="B223" s="58"/>
      <c r="E223" s="83"/>
      <c r="F223" s="36"/>
      <c r="G223" s="36"/>
      <c r="H223" s="36"/>
      <c r="I223" s="36"/>
      <c r="J223" s="36"/>
      <c r="K223" s="36"/>
      <c r="L223" s="36"/>
    </row>
    <row r="224" spans="1:12" ht="13.5">
      <c r="A224" s="36"/>
      <c r="B224" s="58"/>
      <c r="E224" s="83"/>
      <c r="F224" s="36"/>
      <c r="G224" s="36"/>
      <c r="H224" s="36"/>
      <c r="I224" s="36"/>
      <c r="J224" s="36"/>
      <c r="K224" s="36"/>
      <c r="L224" s="36"/>
    </row>
    <row r="225" spans="1:12" ht="13.5">
      <c r="A225" s="36"/>
      <c r="B225" s="58"/>
      <c r="E225" s="83"/>
      <c r="F225" s="36"/>
      <c r="G225" s="36"/>
      <c r="H225" s="36"/>
      <c r="I225" s="36"/>
      <c r="J225" s="36"/>
      <c r="K225" s="36"/>
      <c r="L225" s="36"/>
    </row>
    <row r="226" spans="1:12" ht="13.5">
      <c r="A226" s="36"/>
      <c r="B226" s="58"/>
      <c r="E226" s="83"/>
      <c r="F226" s="36"/>
      <c r="G226" s="36"/>
      <c r="H226" s="36"/>
      <c r="I226" s="36"/>
      <c r="J226" s="36"/>
      <c r="K226" s="36"/>
      <c r="L226" s="36"/>
    </row>
    <row r="227" spans="1:12" ht="13.5">
      <c r="A227" s="36"/>
      <c r="B227" s="58"/>
      <c r="E227" s="83"/>
      <c r="F227" s="36"/>
      <c r="G227" s="36"/>
      <c r="H227" s="36"/>
      <c r="I227" s="36"/>
      <c r="J227" s="36"/>
      <c r="K227" s="36"/>
      <c r="L227" s="36"/>
    </row>
    <row r="228" spans="1:12" ht="13.5">
      <c r="A228" s="36"/>
      <c r="B228" s="58"/>
      <c r="E228" s="83"/>
      <c r="F228" s="36"/>
      <c r="G228" s="36"/>
      <c r="H228" s="36"/>
      <c r="I228" s="36"/>
      <c r="J228" s="36"/>
      <c r="K228" s="36"/>
      <c r="L228" s="36"/>
    </row>
    <row r="229" spans="1:12" ht="13.5">
      <c r="A229" s="36"/>
      <c r="B229" s="58"/>
      <c r="E229" s="83"/>
      <c r="F229" s="36"/>
      <c r="G229" s="36"/>
      <c r="H229" s="36"/>
      <c r="I229" s="36"/>
      <c r="J229" s="36"/>
      <c r="K229" s="36"/>
      <c r="L229" s="36"/>
    </row>
    <row r="230" spans="1:12" ht="13.5">
      <c r="A230" s="36"/>
      <c r="B230" s="58"/>
      <c r="E230" s="83"/>
      <c r="F230" s="36"/>
      <c r="G230" s="36"/>
      <c r="H230" s="36"/>
      <c r="I230" s="36"/>
      <c r="J230" s="36"/>
      <c r="K230" s="36"/>
      <c r="L230" s="36"/>
    </row>
    <row r="231" spans="1:12" ht="13.5">
      <c r="A231" s="36"/>
      <c r="B231" s="58"/>
      <c r="E231" s="83"/>
      <c r="F231" s="36"/>
      <c r="G231" s="36"/>
      <c r="H231" s="36"/>
      <c r="I231" s="36"/>
      <c r="J231" s="36"/>
      <c r="K231" s="36"/>
      <c r="L231" s="36"/>
    </row>
    <row r="232" spans="1:12" ht="13.5">
      <c r="A232" s="36"/>
      <c r="B232" s="58"/>
      <c r="E232" s="83"/>
      <c r="F232" s="36"/>
      <c r="G232" s="36"/>
      <c r="H232" s="36"/>
      <c r="I232" s="36"/>
      <c r="J232" s="36"/>
      <c r="K232" s="36"/>
      <c r="L232" s="36"/>
    </row>
    <row r="233" spans="1:12" ht="13.5">
      <c r="A233" s="36"/>
      <c r="B233" s="58"/>
      <c r="E233" s="83"/>
      <c r="F233" s="36"/>
      <c r="G233" s="36"/>
      <c r="H233" s="36"/>
      <c r="I233" s="36"/>
      <c r="J233" s="36"/>
      <c r="K233" s="36"/>
      <c r="L233" s="36"/>
    </row>
    <row r="234" spans="1:12" ht="13.5">
      <c r="A234" s="36"/>
      <c r="B234" s="58"/>
      <c r="E234" s="83"/>
      <c r="F234" s="36"/>
      <c r="G234" s="36"/>
      <c r="H234" s="36"/>
      <c r="I234" s="36"/>
      <c r="J234" s="36"/>
      <c r="K234" s="36"/>
      <c r="L234" s="36"/>
    </row>
    <row r="235" spans="1:12" ht="13.5">
      <c r="A235" s="36"/>
      <c r="B235" s="58"/>
      <c r="E235" s="83"/>
      <c r="F235" s="36"/>
      <c r="G235" s="36"/>
      <c r="H235" s="36"/>
      <c r="I235" s="36"/>
      <c r="J235" s="36"/>
      <c r="K235" s="36"/>
      <c r="L235" s="36"/>
    </row>
    <row r="236" spans="1:12" ht="13.5">
      <c r="A236" s="36"/>
      <c r="B236" s="58"/>
      <c r="E236" s="83"/>
      <c r="F236" s="36"/>
      <c r="G236" s="36"/>
      <c r="H236" s="36"/>
      <c r="I236" s="36"/>
      <c r="J236" s="36"/>
      <c r="K236" s="36"/>
      <c r="L236" s="36"/>
    </row>
    <row r="237" spans="1:12" ht="13.5">
      <c r="A237" s="36"/>
      <c r="B237" s="58"/>
      <c r="E237" s="83"/>
      <c r="F237" s="36"/>
      <c r="G237" s="36"/>
      <c r="H237" s="36"/>
      <c r="I237" s="36"/>
      <c r="J237" s="36"/>
      <c r="K237" s="36"/>
      <c r="L237" s="36"/>
    </row>
    <row r="238" spans="1:12" ht="13.5">
      <c r="A238" s="36"/>
      <c r="B238" s="58"/>
      <c r="E238" s="83"/>
      <c r="F238" s="36"/>
      <c r="G238" s="36"/>
      <c r="H238" s="36"/>
      <c r="I238" s="36"/>
      <c r="J238" s="36"/>
      <c r="K238" s="36"/>
      <c r="L238" s="36"/>
    </row>
    <row r="239" spans="1:12" ht="13.5">
      <c r="A239" s="36"/>
      <c r="B239" s="58"/>
      <c r="E239" s="83"/>
      <c r="F239" s="36"/>
      <c r="G239" s="36"/>
      <c r="H239" s="36"/>
      <c r="I239" s="36"/>
      <c r="J239" s="36"/>
      <c r="K239" s="36"/>
      <c r="L239" s="36"/>
    </row>
    <row r="240" spans="1:12" ht="13.5">
      <c r="A240" s="36"/>
      <c r="B240" s="58"/>
      <c r="E240" s="83"/>
      <c r="F240" s="36"/>
      <c r="G240" s="36"/>
      <c r="H240" s="36"/>
      <c r="I240" s="36"/>
      <c r="J240" s="36"/>
      <c r="K240" s="36"/>
      <c r="L240" s="36"/>
    </row>
    <row r="241" spans="1:12" ht="13.5">
      <c r="A241" s="36"/>
      <c r="B241" s="58"/>
      <c r="E241" s="83"/>
      <c r="F241" s="36"/>
      <c r="G241" s="36"/>
      <c r="H241" s="36"/>
      <c r="I241" s="36"/>
      <c r="J241" s="36"/>
      <c r="K241" s="36"/>
      <c r="L241" s="36"/>
    </row>
    <row r="242" spans="1:12" ht="13.5">
      <c r="A242" s="36"/>
      <c r="B242" s="58"/>
      <c r="E242" s="83"/>
      <c r="F242" s="36"/>
      <c r="G242" s="36"/>
      <c r="H242" s="36"/>
      <c r="I242" s="36"/>
      <c r="J242" s="36"/>
      <c r="K242" s="36"/>
      <c r="L242" s="36"/>
    </row>
    <row r="243" spans="1:12" ht="13.5">
      <c r="A243" s="36"/>
      <c r="B243" s="58"/>
      <c r="E243" s="83"/>
      <c r="F243" s="36"/>
      <c r="G243" s="36"/>
      <c r="H243" s="36"/>
      <c r="I243" s="36"/>
      <c r="J243" s="36"/>
      <c r="K243" s="36"/>
      <c r="L243" s="36"/>
    </row>
    <row r="244" spans="1:12" ht="13.5">
      <c r="A244" s="36"/>
      <c r="B244" s="58"/>
      <c r="E244" s="83"/>
      <c r="F244" s="36"/>
      <c r="G244" s="36"/>
      <c r="H244" s="36"/>
      <c r="I244" s="36"/>
      <c r="J244" s="36"/>
      <c r="K244" s="36"/>
      <c r="L244" s="36"/>
    </row>
    <row r="245" spans="1:12" ht="13.5">
      <c r="A245" s="36"/>
      <c r="B245" s="58"/>
      <c r="E245" s="83"/>
      <c r="F245" s="36"/>
      <c r="G245" s="36"/>
      <c r="H245" s="36"/>
      <c r="I245" s="36"/>
      <c r="J245" s="36"/>
      <c r="K245" s="36"/>
      <c r="L245" s="36"/>
    </row>
    <row r="246" spans="1:12" ht="13.5">
      <c r="A246" s="36"/>
      <c r="B246" s="58"/>
      <c r="E246" s="83"/>
      <c r="F246" s="36"/>
      <c r="G246" s="36"/>
      <c r="H246" s="36"/>
      <c r="I246" s="36"/>
      <c r="J246" s="36"/>
      <c r="K246" s="36"/>
      <c r="L246" s="36"/>
    </row>
    <row r="247" spans="1:12" ht="13.5">
      <c r="A247" s="36"/>
      <c r="B247" s="58"/>
      <c r="E247" s="83"/>
      <c r="F247" s="36"/>
      <c r="G247" s="36"/>
      <c r="H247" s="36"/>
      <c r="I247" s="36"/>
      <c r="J247" s="36"/>
      <c r="K247" s="36"/>
      <c r="L247" s="36"/>
    </row>
    <row r="248" spans="1:12" ht="13.5">
      <c r="A248" s="36"/>
      <c r="B248" s="58"/>
      <c r="E248" s="83"/>
      <c r="F248" s="36"/>
      <c r="G248" s="36"/>
      <c r="H248" s="36"/>
      <c r="I248" s="36"/>
      <c r="J248" s="36"/>
      <c r="K248" s="36"/>
      <c r="L248" s="36"/>
    </row>
    <row r="249" spans="1:12" ht="13.5">
      <c r="A249" s="36"/>
      <c r="B249" s="58"/>
      <c r="E249" s="83"/>
      <c r="F249" s="36"/>
      <c r="G249" s="36"/>
      <c r="H249" s="36"/>
      <c r="I249" s="36"/>
      <c r="J249" s="36"/>
      <c r="K249" s="36"/>
      <c r="L249" s="36"/>
    </row>
    <row r="250" spans="1:12" ht="13.5">
      <c r="A250" s="36"/>
      <c r="B250" s="58"/>
      <c r="E250" s="83"/>
      <c r="F250" s="36"/>
      <c r="G250" s="36"/>
      <c r="H250" s="36"/>
      <c r="I250" s="36"/>
      <c r="J250" s="36"/>
      <c r="K250" s="36"/>
      <c r="L250" s="36"/>
    </row>
    <row r="251" spans="1:12" ht="13.5">
      <c r="A251" s="36"/>
      <c r="B251" s="58"/>
      <c r="E251" s="83"/>
      <c r="F251" s="36"/>
      <c r="G251" s="36"/>
      <c r="H251" s="36"/>
      <c r="I251" s="36"/>
      <c r="J251" s="36"/>
      <c r="K251" s="36"/>
      <c r="L251" s="36"/>
    </row>
    <row r="252" spans="1:12" ht="13.5">
      <c r="A252" s="36"/>
      <c r="B252" s="58"/>
      <c r="E252" s="83"/>
      <c r="F252" s="36"/>
      <c r="G252" s="36"/>
      <c r="H252" s="36"/>
      <c r="I252" s="36"/>
      <c r="J252" s="36"/>
      <c r="K252" s="36"/>
      <c r="L252" s="36"/>
    </row>
    <row r="253" spans="1:12" ht="13.5">
      <c r="A253" s="36"/>
      <c r="B253" s="58"/>
      <c r="E253" s="83"/>
      <c r="F253" s="36"/>
      <c r="G253" s="36"/>
      <c r="H253" s="36"/>
      <c r="I253" s="36"/>
      <c r="J253" s="36"/>
      <c r="K253" s="36"/>
      <c r="L253" s="36"/>
    </row>
    <row r="254" spans="1:12" ht="13.5">
      <c r="A254" s="36"/>
      <c r="B254" s="58"/>
      <c r="E254" s="83"/>
      <c r="F254" s="36"/>
      <c r="G254" s="36"/>
      <c r="H254" s="36"/>
      <c r="I254" s="36"/>
      <c r="J254" s="36"/>
      <c r="K254" s="36"/>
      <c r="L254" s="36"/>
    </row>
    <row r="255" spans="1:12" ht="13.5">
      <c r="A255" s="36"/>
      <c r="B255" s="58"/>
      <c r="E255" s="83"/>
      <c r="F255" s="36"/>
      <c r="G255" s="36"/>
      <c r="H255" s="36"/>
      <c r="I255" s="36"/>
      <c r="J255" s="36"/>
      <c r="K255" s="36"/>
      <c r="L255" s="36"/>
    </row>
    <row r="256" spans="1:12" ht="13.5">
      <c r="A256" s="36"/>
      <c r="B256" s="58"/>
      <c r="E256" s="83"/>
      <c r="F256" s="36"/>
      <c r="G256" s="36"/>
      <c r="H256" s="36"/>
      <c r="I256" s="36"/>
      <c r="J256" s="36"/>
      <c r="K256" s="36"/>
      <c r="L256" s="36"/>
    </row>
    <row r="257" spans="1:12" ht="13.5">
      <c r="A257" s="36"/>
      <c r="B257" s="58"/>
      <c r="E257" s="83"/>
      <c r="F257" s="36"/>
      <c r="G257" s="36"/>
      <c r="H257" s="36"/>
      <c r="I257" s="36"/>
      <c r="J257" s="36"/>
      <c r="K257" s="36"/>
      <c r="L257" s="36"/>
    </row>
    <row r="258" spans="1:12" ht="13.5">
      <c r="A258" s="36"/>
      <c r="B258" s="58"/>
      <c r="E258" s="83"/>
      <c r="F258" s="36"/>
      <c r="G258" s="36"/>
      <c r="H258" s="36"/>
      <c r="I258" s="36"/>
      <c r="J258" s="36"/>
      <c r="K258" s="36"/>
      <c r="L258" s="36"/>
    </row>
    <row r="259" spans="1:12" ht="13.5">
      <c r="A259" s="36"/>
      <c r="B259" s="58"/>
      <c r="E259" s="83"/>
      <c r="F259" s="36"/>
      <c r="G259" s="36"/>
      <c r="H259" s="36"/>
      <c r="I259" s="36"/>
      <c r="J259" s="36"/>
      <c r="K259" s="36"/>
      <c r="L259" s="36"/>
    </row>
    <row r="260" spans="1:12" ht="13.5">
      <c r="A260" s="36"/>
      <c r="B260" s="58"/>
      <c r="E260" s="83"/>
      <c r="F260" s="36"/>
      <c r="G260" s="36"/>
      <c r="H260" s="36"/>
      <c r="I260" s="36"/>
      <c r="J260" s="36"/>
      <c r="K260" s="36"/>
      <c r="L260" s="36"/>
    </row>
    <row r="261" spans="1:12" ht="13.5">
      <c r="A261" s="36"/>
      <c r="B261" s="58"/>
      <c r="E261" s="83"/>
      <c r="F261" s="36"/>
      <c r="G261" s="36"/>
      <c r="H261" s="36"/>
      <c r="I261" s="36"/>
      <c r="J261" s="36"/>
      <c r="K261" s="36"/>
      <c r="L261" s="36"/>
    </row>
    <row r="262" spans="1:12" ht="13.5">
      <c r="A262" s="36"/>
      <c r="B262" s="58"/>
      <c r="E262" s="83"/>
      <c r="F262" s="36"/>
      <c r="G262" s="36"/>
      <c r="H262" s="36"/>
      <c r="I262" s="36"/>
      <c r="J262" s="36"/>
      <c r="K262" s="36"/>
      <c r="L262" s="36"/>
    </row>
    <row r="263" spans="1:12" ht="13.5">
      <c r="A263" s="36"/>
      <c r="B263" s="58"/>
      <c r="E263" s="83"/>
      <c r="F263" s="36"/>
      <c r="G263" s="36"/>
      <c r="H263" s="36"/>
      <c r="I263" s="36"/>
      <c r="J263" s="36"/>
      <c r="K263" s="36"/>
      <c r="L263" s="36"/>
    </row>
    <row r="264" spans="1:12" ht="13.5">
      <c r="A264" s="36"/>
      <c r="B264" s="58"/>
      <c r="E264" s="83"/>
      <c r="F264" s="36"/>
      <c r="G264" s="36"/>
      <c r="H264" s="36"/>
      <c r="I264" s="36"/>
      <c r="J264" s="36"/>
      <c r="K264" s="36"/>
      <c r="L264" s="36"/>
    </row>
    <row r="265" spans="1:12" ht="13.5">
      <c r="A265" s="36"/>
      <c r="B265" s="58"/>
      <c r="E265" s="83"/>
      <c r="F265" s="36"/>
      <c r="G265" s="36"/>
      <c r="H265" s="36"/>
      <c r="I265" s="36"/>
      <c r="J265" s="36"/>
      <c r="K265" s="36"/>
      <c r="L265" s="36"/>
    </row>
    <row r="266" spans="1:12" ht="13.5">
      <c r="A266" s="36"/>
      <c r="B266" s="58"/>
      <c r="E266" s="83"/>
      <c r="F266" s="36"/>
      <c r="G266" s="36"/>
      <c r="H266" s="36"/>
      <c r="I266" s="36"/>
      <c r="J266" s="36"/>
      <c r="K266" s="36"/>
      <c r="L266" s="36"/>
    </row>
    <row r="267" spans="1:12" ht="13.5">
      <c r="A267" s="36"/>
      <c r="B267" s="58"/>
      <c r="E267" s="83"/>
      <c r="F267" s="36"/>
      <c r="G267" s="36"/>
      <c r="H267" s="36"/>
      <c r="I267" s="36"/>
      <c r="J267" s="36"/>
      <c r="K267" s="36"/>
      <c r="L267" s="36"/>
    </row>
    <row r="268" spans="1:12" ht="13.5">
      <c r="A268" s="36"/>
      <c r="B268" s="58"/>
      <c r="E268" s="83"/>
      <c r="F268" s="36"/>
      <c r="G268" s="36"/>
      <c r="H268" s="36"/>
      <c r="I268" s="36"/>
      <c r="J268" s="36"/>
      <c r="K268" s="36"/>
      <c r="L268" s="36"/>
    </row>
    <row r="269" spans="1:12" ht="13.5">
      <c r="A269" s="36"/>
      <c r="B269" s="58"/>
      <c r="E269" s="83"/>
      <c r="F269" s="36"/>
      <c r="G269" s="36"/>
      <c r="H269" s="36"/>
      <c r="I269" s="36"/>
      <c r="J269" s="36"/>
      <c r="K269" s="36"/>
      <c r="L269" s="36"/>
    </row>
    <row r="270" spans="1:12" ht="13.5">
      <c r="A270" s="36"/>
      <c r="B270" s="58"/>
      <c r="E270" s="83"/>
      <c r="F270" s="36"/>
      <c r="G270" s="36"/>
      <c r="H270" s="36"/>
      <c r="I270" s="36"/>
      <c r="J270" s="36"/>
      <c r="K270" s="36"/>
      <c r="L270" s="36"/>
    </row>
    <row r="271" spans="1:12" ht="13.5">
      <c r="A271" s="36"/>
      <c r="B271" s="58"/>
      <c r="E271" s="83"/>
      <c r="F271" s="36"/>
      <c r="G271" s="36"/>
      <c r="H271" s="36"/>
      <c r="I271" s="36"/>
      <c r="J271" s="36"/>
      <c r="K271" s="36"/>
      <c r="L271" s="36"/>
    </row>
    <row r="272" spans="1:12" ht="13.5">
      <c r="A272" s="36"/>
      <c r="B272" s="58"/>
      <c r="E272" s="83"/>
      <c r="F272" s="36"/>
      <c r="G272" s="36"/>
      <c r="H272" s="36"/>
      <c r="I272" s="36"/>
      <c r="J272" s="36"/>
      <c r="K272" s="36"/>
      <c r="L272" s="36"/>
    </row>
    <row r="273" spans="1:12" ht="13.5">
      <c r="A273" s="36"/>
      <c r="B273" s="58"/>
      <c r="E273" s="83"/>
      <c r="F273" s="36"/>
      <c r="G273" s="36"/>
      <c r="H273" s="36"/>
      <c r="I273" s="36"/>
      <c r="J273" s="36"/>
      <c r="K273" s="36"/>
      <c r="L273" s="36"/>
    </row>
    <row r="274" spans="1:12" ht="13.5">
      <c r="A274" s="36"/>
      <c r="B274" s="58"/>
      <c r="E274" s="83"/>
      <c r="F274" s="36"/>
      <c r="G274" s="36"/>
      <c r="H274" s="36"/>
      <c r="I274" s="36"/>
      <c r="J274" s="36"/>
      <c r="K274" s="36"/>
      <c r="L274" s="36"/>
    </row>
    <row r="275" spans="1:12" ht="13.5">
      <c r="A275" s="36"/>
      <c r="B275" s="58"/>
      <c r="E275" s="83"/>
      <c r="F275" s="36"/>
      <c r="G275" s="36"/>
      <c r="H275" s="36"/>
      <c r="I275" s="36"/>
      <c r="J275" s="36"/>
      <c r="K275" s="36"/>
      <c r="L275" s="36"/>
    </row>
    <row r="276" spans="1:12" ht="13.5">
      <c r="A276" s="36"/>
      <c r="B276" s="58"/>
      <c r="E276" s="83"/>
      <c r="F276" s="36"/>
      <c r="G276" s="36"/>
      <c r="H276" s="36"/>
      <c r="I276" s="36"/>
      <c r="J276" s="36"/>
      <c r="K276" s="36"/>
      <c r="L276" s="36"/>
    </row>
    <row r="277" spans="1:12" ht="13.5">
      <c r="A277" s="36"/>
      <c r="B277" s="58"/>
      <c r="E277" s="83"/>
      <c r="F277" s="36"/>
      <c r="G277" s="36"/>
      <c r="H277" s="36"/>
      <c r="I277" s="36"/>
      <c r="J277" s="36"/>
      <c r="K277" s="36"/>
      <c r="L277" s="36"/>
    </row>
    <row r="278" spans="1:12" ht="13.5">
      <c r="A278" s="36"/>
      <c r="B278" s="58"/>
      <c r="E278" s="83"/>
      <c r="F278" s="36"/>
      <c r="G278" s="36"/>
      <c r="H278" s="36"/>
      <c r="I278" s="36"/>
      <c r="J278" s="36"/>
      <c r="K278" s="36"/>
      <c r="L278" s="36"/>
    </row>
    <row r="279" spans="1:12" ht="13.5">
      <c r="A279" s="36"/>
      <c r="B279" s="58"/>
      <c r="E279" s="83"/>
      <c r="F279" s="36"/>
      <c r="G279" s="36"/>
      <c r="H279" s="36"/>
      <c r="I279" s="36"/>
      <c r="J279" s="36"/>
      <c r="K279" s="36"/>
      <c r="L279" s="36"/>
    </row>
    <row r="280" spans="1:12" ht="13.5">
      <c r="A280" s="36"/>
      <c r="B280" s="58"/>
      <c r="E280" s="83"/>
      <c r="F280" s="36"/>
      <c r="G280" s="36"/>
      <c r="H280" s="36"/>
      <c r="I280" s="36"/>
      <c r="J280" s="36"/>
      <c r="K280" s="36"/>
      <c r="L280" s="36"/>
    </row>
    <row r="281" spans="1:12" ht="13.5">
      <c r="A281" s="36"/>
      <c r="B281" s="58"/>
      <c r="E281" s="83"/>
      <c r="F281" s="36"/>
      <c r="G281" s="36"/>
      <c r="H281" s="36"/>
      <c r="I281" s="36"/>
      <c r="J281" s="36"/>
      <c r="K281" s="36"/>
      <c r="L281" s="36"/>
    </row>
    <row r="282" spans="1:12" ht="13.5">
      <c r="A282" s="36"/>
      <c r="B282" s="58"/>
      <c r="E282" s="83"/>
      <c r="F282" s="36"/>
      <c r="G282" s="36"/>
      <c r="H282" s="36"/>
      <c r="I282" s="36"/>
      <c r="J282" s="36"/>
      <c r="K282" s="36"/>
      <c r="L282" s="36"/>
    </row>
    <row r="283" spans="1:12" ht="13.5">
      <c r="A283" s="36"/>
      <c r="B283" s="58"/>
      <c r="E283" s="83"/>
      <c r="F283" s="36"/>
      <c r="G283" s="36"/>
      <c r="H283" s="36"/>
      <c r="I283" s="36"/>
      <c r="J283" s="36"/>
      <c r="K283" s="36"/>
      <c r="L283" s="36"/>
    </row>
    <row r="284" spans="1:12" ht="13.5">
      <c r="A284" s="36"/>
      <c r="B284" s="58"/>
      <c r="E284" s="83"/>
      <c r="F284" s="36"/>
      <c r="G284" s="36"/>
      <c r="H284" s="36"/>
      <c r="I284" s="36"/>
      <c r="J284" s="36"/>
      <c r="K284" s="36"/>
      <c r="L284" s="36"/>
    </row>
    <row r="285" spans="1:12" ht="13.5">
      <c r="A285" s="36"/>
      <c r="B285" s="58"/>
      <c r="E285" s="83"/>
      <c r="F285" s="36"/>
      <c r="G285" s="36"/>
      <c r="H285" s="36"/>
      <c r="I285" s="36"/>
      <c r="J285" s="36"/>
      <c r="K285" s="36"/>
      <c r="L285" s="36"/>
    </row>
    <row r="286" spans="1:12" ht="13.5">
      <c r="A286" s="36"/>
      <c r="B286" s="58"/>
      <c r="E286" s="83"/>
      <c r="F286" s="36"/>
      <c r="G286" s="36"/>
      <c r="H286" s="36"/>
      <c r="I286" s="36"/>
      <c r="J286" s="36"/>
      <c r="K286" s="36"/>
      <c r="L286" s="36"/>
    </row>
    <row r="287" spans="1:12" ht="13.5">
      <c r="A287" s="36"/>
      <c r="B287" s="58"/>
      <c r="E287" s="83"/>
      <c r="F287" s="36"/>
      <c r="G287" s="36"/>
      <c r="H287" s="36"/>
      <c r="I287" s="36"/>
      <c r="J287" s="36"/>
      <c r="K287" s="36"/>
      <c r="L287" s="36"/>
    </row>
    <row r="288" spans="1:12" ht="13.5">
      <c r="A288" s="36"/>
      <c r="B288" s="58"/>
      <c r="E288" s="83"/>
      <c r="F288" s="36"/>
      <c r="G288" s="36"/>
      <c r="H288" s="36"/>
      <c r="I288" s="36"/>
      <c r="J288" s="36"/>
      <c r="K288" s="36"/>
      <c r="L288" s="36"/>
    </row>
    <row r="289" spans="1:12" ht="13.5">
      <c r="A289" s="36"/>
      <c r="B289" s="58"/>
      <c r="E289" s="83"/>
      <c r="F289" s="36"/>
      <c r="G289" s="36"/>
      <c r="H289" s="36"/>
      <c r="I289" s="36"/>
      <c r="J289" s="36"/>
      <c r="K289" s="36"/>
      <c r="L289" s="36"/>
    </row>
    <row r="290" spans="1:12" ht="13.5">
      <c r="A290" s="36"/>
      <c r="B290" s="58"/>
      <c r="E290" s="83"/>
      <c r="F290" s="36"/>
      <c r="G290" s="36"/>
      <c r="H290" s="36"/>
      <c r="I290" s="36"/>
      <c r="J290" s="36"/>
      <c r="K290" s="36"/>
      <c r="L290" s="36"/>
    </row>
    <row r="291" spans="1:12" ht="13.5">
      <c r="A291" s="36"/>
      <c r="B291" s="58"/>
      <c r="E291" s="83"/>
      <c r="F291" s="36"/>
      <c r="G291" s="36"/>
      <c r="H291" s="36"/>
      <c r="I291" s="36"/>
      <c r="J291" s="36"/>
      <c r="K291" s="36"/>
      <c r="L291" s="36"/>
    </row>
    <row r="292" spans="1:12" ht="13.5">
      <c r="A292" s="36"/>
      <c r="B292" s="58"/>
      <c r="E292" s="83"/>
      <c r="F292" s="36"/>
      <c r="G292" s="36"/>
      <c r="H292" s="36"/>
      <c r="I292" s="36"/>
      <c r="J292" s="36"/>
      <c r="K292" s="36"/>
      <c r="L292" s="36"/>
    </row>
    <row r="293" spans="1:12" ht="13.5">
      <c r="A293" s="36"/>
      <c r="B293" s="58"/>
      <c r="E293" s="83"/>
      <c r="F293" s="36"/>
      <c r="G293" s="36"/>
      <c r="H293" s="36"/>
      <c r="I293" s="36"/>
      <c r="J293" s="36"/>
      <c r="K293" s="36"/>
      <c r="L293" s="36"/>
    </row>
    <row r="294" spans="1:12" ht="13.5">
      <c r="A294" s="36"/>
      <c r="B294" s="58"/>
      <c r="E294" s="83"/>
      <c r="F294" s="36"/>
      <c r="G294" s="36"/>
      <c r="H294" s="36"/>
      <c r="I294" s="36"/>
      <c r="J294" s="36"/>
      <c r="K294" s="36"/>
      <c r="L294" s="36"/>
    </row>
    <row r="295" spans="1:12" ht="13.5">
      <c r="A295" s="36"/>
      <c r="B295" s="58"/>
      <c r="E295" s="83"/>
      <c r="F295" s="36"/>
      <c r="G295" s="36"/>
      <c r="H295" s="36"/>
      <c r="I295" s="36"/>
      <c r="J295" s="36"/>
      <c r="K295" s="36"/>
      <c r="L295" s="36"/>
    </row>
    <row r="296" spans="1:12" ht="13.5">
      <c r="A296" s="36"/>
      <c r="B296" s="58"/>
      <c r="E296" s="83"/>
      <c r="F296" s="36"/>
      <c r="G296" s="36"/>
      <c r="H296" s="36"/>
      <c r="I296" s="36"/>
      <c r="J296" s="36"/>
      <c r="K296" s="36"/>
      <c r="L296" s="36"/>
    </row>
    <row r="297" spans="1:12" ht="13.5">
      <c r="A297" s="36"/>
      <c r="B297" s="58"/>
      <c r="E297" s="83"/>
      <c r="F297" s="36"/>
      <c r="G297" s="36"/>
      <c r="H297" s="36"/>
      <c r="I297" s="36"/>
      <c r="J297" s="36"/>
      <c r="K297" s="36"/>
      <c r="L297" s="36"/>
    </row>
    <row r="298" spans="1:12" ht="13.5">
      <c r="A298" s="36"/>
      <c r="B298" s="58"/>
      <c r="E298" s="83"/>
      <c r="F298" s="36"/>
      <c r="G298" s="36"/>
      <c r="H298" s="36"/>
      <c r="I298" s="36"/>
      <c r="J298" s="36"/>
      <c r="K298" s="36"/>
      <c r="L298" s="36"/>
    </row>
    <row r="299" spans="1:12" ht="13.5">
      <c r="A299" s="36"/>
      <c r="B299" s="58"/>
      <c r="E299" s="83"/>
      <c r="F299" s="36"/>
      <c r="G299" s="36"/>
      <c r="H299" s="36"/>
      <c r="I299" s="36"/>
      <c r="J299" s="36"/>
      <c r="K299" s="36"/>
      <c r="L299" s="36"/>
    </row>
    <row r="300" spans="1:12" ht="13.5">
      <c r="A300" s="36"/>
      <c r="B300" s="58"/>
      <c r="E300" s="83"/>
      <c r="F300" s="36"/>
      <c r="G300" s="36"/>
      <c r="H300" s="36"/>
      <c r="I300" s="36"/>
      <c r="J300" s="36"/>
      <c r="K300" s="36"/>
      <c r="L300" s="36"/>
    </row>
    <row r="301" spans="1:12" ht="13.5">
      <c r="A301" s="36"/>
      <c r="B301" s="58"/>
      <c r="E301" s="83"/>
      <c r="F301" s="36"/>
      <c r="G301" s="36"/>
      <c r="H301" s="36"/>
      <c r="I301" s="36"/>
      <c r="J301" s="36"/>
      <c r="K301" s="36"/>
      <c r="L301" s="36"/>
    </row>
    <row r="302" spans="1:12" ht="13.5">
      <c r="A302" s="36"/>
      <c r="B302" s="58"/>
      <c r="E302" s="83"/>
      <c r="F302" s="36"/>
      <c r="G302" s="36"/>
      <c r="H302" s="36"/>
      <c r="I302" s="36"/>
      <c r="J302" s="36"/>
      <c r="K302" s="36"/>
      <c r="L302" s="36"/>
    </row>
    <row r="303" spans="1:12" ht="13.5">
      <c r="A303" s="36"/>
      <c r="B303" s="58"/>
      <c r="E303" s="83"/>
      <c r="F303" s="36"/>
      <c r="G303" s="36"/>
      <c r="H303" s="36"/>
      <c r="I303" s="36"/>
      <c r="J303" s="36"/>
      <c r="K303" s="36"/>
      <c r="L303" s="36"/>
    </row>
    <row r="304" spans="1:12" ht="13.5">
      <c r="A304" s="36"/>
      <c r="B304" s="58"/>
      <c r="E304" s="83"/>
      <c r="F304" s="36"/>
      <c r="G304" s="36"/>
      <c r="H304" s="36"/>
      <c r="I304" s="36"/>
      <c r="J304" s="36"/>
      <c r="K304" s="36"/>
      <c r="L304" s="36"/>
    </row>
    <row r="305" spans="1:12" ht="13.5">
      <c r="A305" s="36"/>
      <c r="B305" s="58"/>
      <c r="E305" s="83"/>
      <c r="F305" s="36"/>
      <c r="G305" s="36"/>
      <c r="H305" s="36"/>
      <c r="I305" s="36"/>
      <c r="J305" s="36"/>
      <c r="K305" s="36"/>
      <c r="L305" s="36"/>
    </row>
    <row r="306" spans="1:12" ht="13.5">
      <c r="A306" s="36"/>
      <c r="B306" s="58"/>
      <c r="E306" s="83"/>
      <c r="F306" s="36"/>
      <c r="G306" s="36"/>
      <c r="H306" s="36"/>
      <c r="I306" s="36"/>
      <c r="J306" s="36"/>
      <c r="K306" s="36"/>
      <c r="L306" s="36"/>
    </row>
    <row r="307" spans="1:12" ht="13.5">
      <c r="A307" s="36"/>
      <c r="B307" s="58"/>
      <c r="E307" s="83"/>
      <c r="F307" s="36"/>
      <c r="G307" s="36"/>
      <c r="H307" s="36"/>
      <c r="I307" s="36"/>
      <c r="J307" s="36"/>
      <c r="K307" s="36"/>
      <c r="L307" s="36"/>
    </row>
    <row r="308" spans="1:12" ht="13.5">
      <c r="A308" s="36"/>
      <c r="B308" s="58"/>
      <c r="E308" s="83"/>
      <c r="F308" s="36"/>
      <c r="G308" s="36"/>
      <c r="H308" s="36"/>
      <c r="I308" s="36"/>
      <c r="J308" s="36"/>
      <c r="K308" s="36"/>
      <c r="L308" s="36"/>
    </row>
    <row r="309" spans="1:12" ht="13.5">
      <c r="A309" s="36"/>
      <c r="B309" s="58"/>
      <c r="E309" s="83"/>
      <c r="F309" s="36"/>
      <c r="G309" s="36"/>
      <c r="H309" s="36"/>
      <c r="I309" s="36"/>
      <c r="J309" s="36"/>
      <c r="K309" s="36"/>
      <c r="L309" s="36"/>
    </row>
    <row r="310" spans="1:12" ht="13.5">
      <c r="A310" s="36"/>
      <c r="B310" s="58"/>
      <c r="E310" s="83"/>
      <c r="F310" s="36"/>
      <c r="G310" s="36"/>
      <c r="H310" s="36"/>
      <c r="I310" s="36"/>
      <c r="J310" s="36"/>
      <c r="K310" s="36"/>
      <c r="L310" s="36"/>
    </row>
    <row r="311" spans="1:12" ht="13.5">
      <c r="A311" s="36"/>
      <c r="B311" s="58"/>
      <c r="E311" s="83"/>
      <c r="F311" s="36"/>
      <c r="G311" s="36"/>
      <c r="H311" s="36"/>
      <c r="I311" s="36"/>
      <c r="J311" s="36"/>
      <c r="K311" s="36"/>
      <c r="L311" s="36"/>
    </row>
    <row r="312" spans="1:12" ht="13.5">
      <c r="A312" s="36"/>
      <c r="B312" s="58"/>
      <c r="E312" s="83"/>
      <c r="F312" s="36"/>
      <c r="G312" s="36"/>
      <c r="H312" s="36"/>
      <c r="I312" s="36"/>
      <c r="J312" s="36"/>
      <c r="K312" s="36"/>
      <c r="L312" s="36"/>
    </row>
    <row r="313" spans="1:12" ht="13.5">
      <c r="A313" s="36"/>
      <c r="B313" s="58"/>
      <c r="E313" s="83"/>
      <c r="F313" s="36"/>
      <c r="G313" s="36"/>
      <c r="H313" s="36"/>
      <c r="I313" s="36"/>
      <c r="J313" s="36"/>
      <c r="K313" s="36"/>
      <c r="L313" s="36"/>
    </row>
    <row r="314" spans="1:12" ht="13.5">
      <c r="A314" s="36"/>
      <c r="B314" s="58"/>
      <c r="E314" s="83"/>
      <c r="F314" s="36"/>
      <c r="G314" s="36"/>
      <c r="H314" s="36"/>
      <c r="I314" s="36"/>
      <c r="J314" s="36"/>
      <c r="K314" s="36"/>
      <c r="L314" s="36"/>
    </row>
    <row r="315" spans="1:12" ht="13.5">
      <c r="A315" s="36"/>
      <c r="B315" s="58"/>
      <c r="E315" s="83"/>
      <c r="F315" s="36"/>
      <c r="G315" s="36"/>
      <c r="H315" s="36"/>
      <c r="I315" s="36"/>
      <c r="J315" s="36"/>
      <c r="K315" s="36"/>
      <c r="L315" s="36"/>
    </row>
    <row r="316" spans="1:12" ht="13.5">
      <c r="A316" s="36"/>
      <c r="B316" s="58"/>
      <c r="E316" s="83"/>
      <c r="F316" s="36"/>
      <c r="G316" s="36"/>
      <c r="H316" s="36"/>
      <c r="I316" s="36"/>
      <c r="J316" s="36"/>
      <c r="K316" s="36"/>
      <c r="L316" s="36"/>
    </row>
    <row r="317" spans="1:12" ht="13.5">
      <c r="A317" s="36"/>
      <c r="B317" s="58"/>
      <c r="E317" s="83"/>
      <c r="F317" s="36"/>
      <c r="G317" s="36"/>
      <c r="H317" s="36"/>
      <c r="I317" s="36"/>
      <c r="J317" s="36"/>
      <c r="K317" s="36"/>
      <c r="L317" s="36"/>
    </row>
    <row r="318" spans="1:12" ht="13.5">
      <c r="A318" s="36"/>
      <c r="B318" s="58"/>
      <c r="E318" s="83"/>
      <c r="F318" s="36"/>
      <c r="G318" s="36"/>
      <c r="H318" s="36"/>
      <c r="I318" s="36"/>
      <c r="J318" s="36"/>
      <c r="K318" s="36"/>
      <c r="L318" s="36"/>
    </row>
    <row r="319" spans="1:12" ht="13.5">
      <c r="A319" s="36"/>
      <c r="B319" s="58"/>
      <c r="E319" s="83"/>
      <c r="F319" s="36"/>
      <c r="G319" s="36"/>
      <c r="H319" s="36"/>
      <c r="I319" s="36"/>
      <c r="J319" s="36"/>
      <c r="K319" s="36"/>
      <c r="L319" s="36"/>
    </row>
    <row r="320" spans="1:12" ht="13.5">
      <c r="A320" s="36"/>
      <c r="B320" s="58"/>
      <c r="E320" s="83"/>
      <c r="F320" s="36"/>
      <c r="G320" s="36"/>
      <c r="H320" s="36"/>
      <c r="I320" s="36"/>
      <c r="J320" s="36"/>
      <c r="K320" s="36"/>
      <c r="L320" s="36"/>
    </row>
    <row r="321" spans="1:12" ht="13.5">
      <c r="A321" s="36"/>
      <c r="B321" s="58"/>
      <c r="E321" s="83"/>
      <c r="F321" s="36"/>
      <c r="G321" s="36"/>
      <c r="H321" s="36"/>
      <c r="I321" s="36"/>
      <c r="J321" s="36"/>
      <c r="K321" s="36"/>
      <c r="L321" s="36"/>
    </row>
    <row r="322" spans="1:12" ht="13.5">
      <c r="A322" s="36"/>
      <c r="B322" s="58"/>
      <c r="E322" s="83"/>
      <c r="F322" s="36"/>
      <c r="G322" s="36"/>
      <c r="H322" s="36"/>
      <c r="I322" s="36"/>
      <c r="J322" s="36"/>
      <c r="K322" s="36"/>
      <c r="L322" s="36"/>
    </row>
    <row r="323" spans="1:12" ht="13.5">
      <c r="A323" s="36"/>
      <c r="B323" s="58"/>
      <c r="E323" s="83"/>
      <c r="F323" s="36"/>
      <c r="G323" s="36"/>
      <c r="H323" s="36"/>
      <c r="I323" s="36"/>
      <c r="J323" s="36"/>
      <c r="K323" s="36"/>
      <c r="L323" s="36"/>
    </row>
    <row r="324" spans="1:12" ht="13.5">
      <c r="A324" s="36"/>
      <c r="B324" s="58"/>
      <c r="E324" s="83"/>
      <c r="F324" s="36"/>
      <c r="G324" s="36"/>
      <c r="H324" s="36"/>
      <c r="I324" s="36"/>
      <c r="J324" s="36"/>
      <c r="K324" s="36"/>
      <c r="L324" s="36"/>
    </row>
    <row r="325" spans="1:12" ht="13.5">
      <c r="A325" s="36"/>
      <c r="B325" s="58"/>
      <c r="E325" s="83"/>
      <c r="F325" s="36"/>
      <c r="G325" s="36"/>
      <c r="H325" s="36"/>
      <c r="I325" s="36"/>
      <c r="J325" s="36"/>
      <c r="K325" s="36"/>
      <c r="L325" s="36"/>
    </row>
    <row r="326" spans="1:12" ht="13.5">
      <c r="A326" s="36"/>
      <c r="B326" s="58"/>
      <c r="E326" s="83"/>
      <c r="F326" s="36"/>
      <c r="G326" s="36"/>
      <c r="H326" s="36"/>
      <c r="I326" s="36"/>
      <c r="J326" s="36"/>
      <c r="K326" s="36"/>
      <c r="L326" s="36"/>
    </row>
    <row r="327" spans="1:12" ht="13.5">
      <c r="A327" s="36"/>
      <c r="B327" s="58"/>
      <c r="E327" s="83"/>
      <c r="F327" s="36"/>
      <c r="G327" s="36"/>
      <c r="H327" s="36"/>
      <c r="I327" s="36"/>
      <c r="J327" s="36"/>
      <c r="K327" s="36"/>
      <c r="L327" s="36"/>
    </row>
    <row r="328" spans="1:12" ht="13.5">
      <c r="A328" s="36"/>
      <c r="B328" s="58"/>
      <c r="E328" s="83"/>
      <c r="F328" s="36"/>
      <c r="G328" s="36"/>
      <c r="H328" s="36"/>
      <c r="I328" s="36"/>
      <c r="J328" s="36"/>
      <c r="K328" s="36"/>
      <c r="L328" s="36"/>
    </row>
    <row r="329" spans="1:12" ht="13.5">
      <c r="A329" s="36"/>
      <c r="B329" s="58"/>
      <c r="E329" s="83"/>
      <c r="F329" s="36"/>
      <c r="G329" s="36"/>
      <c r="H329" s="36"/>
      <c r="I329" s="36"/>
      <c r="J329" s="36"/>
      <c r="K329" s="36"/>
      <c r="L329" s="36"/>
    </row>
    <row r="330" spans="1:12" ht="13.5">
      <c r="A330" s="36"/>
      <c r="B330" s="58"/>
      <c r="E330" s="83"/>
      <c r="F330" s="36"/>
      <c r="G330" s="36"/>
      <c r="H330" s="36"/>
      <c r="I330" s="36"/>
      <c r="J330" s="36"/>
      <c r="K330" s="36"/>
      <c r="L330" s="36"/>
    </row>
    <row r="331" spans="1:12" ht="13.5">
      <c r="A331" s="36"/>
      <c r="B331" s="58"/>
      <c r="E331" s="83"/>
      <c r="F331" s="36"/>
      <c r="G331" s="36"/>
      <c r="H331" s="36"/>
      <c r="I331" s="36"/>
      <c r="J331" s="36"/>
      <c r="K331" s="36"/>
      <c r="L331" s="36"/>
    </row>
    <row r="332" spans="1:12" ht="13.5">
      <c r="A332" s="36"/>
      <c r="B332" s="58"/>
      <c r="E332" s="83"/>
      <c r="F332" s="36"/>
      <c r="G332" s="36"/>
      <c r="H332" s="36"/>
      <c r="I332" s="36"/>
      <c r="J332" s="36"/>
      <c r="K332" s="36"/>
      <c r="L332" s="36"/>
    </row>
    <row r="333" spans="1:12" ht="13.5">
      <c r="A333" s="36"/>
      <c r="B333" s="58"/>
      <c r="E333" s="83"/>
      <c r="F333" s="36"/>
      <c r="G333" s="36"/>
      <c r="H333" s="36"/>
      <c r="I333" s="36"/>
      <c r="J333" s="36"/>
      <c r="K333" s="36"/>
      <c r="L333" s="36"/>
    </row>
    <row r="334" spans="1:12" ht="13.5">
      <c r="A334" s="36"/>
      <c r="B334" s="58"/>
      <c r="E334" s="83"/>
      <c r="F334" s="36"/>
      <c r="G334" s="36"/>
      <c r="H334" s="36"/>
      <c r="I334" s="36"/>
      <c r="J334" s="36"/>
      <c r="K334" s="36"/>
      <c r="L334" s="36"/>
    </row>
    <row r="335" spans="1:12" ht="13.5">
      <c r="A335" s="36"/>
      <c r="B335" s="58"/>
      <c r="E335" s="83"/>
      <c r="F335" s="36"/>
      <c r="G335" s="36"/>
      <c r="H335" s="36"/>
      <c r="I335" s="36"/>
      <c r="J335" s="36"/>
      <c r="K335" s="36"/>
      <c r="L335" s="36"/>
    </row>
    <row r="336" spans="1:12" ht="13.5">
      <c r="A336" s="36"/>
      <c r="B336" s="58"/>
      <c r="E336" s="83"/>
      <c r="F336" s="36"/>
      <c r="G336" s="36"/>
      <c r="H336" s="36"/>
      <c r="I336" s="36"/>
      <c r="J336" s="36"/>
      <c r="K336" s="36"/>
      <c r="L336" s="36"/>
    </row>
    <row r="337" spans="1:12" ht="13.5">
      <c r="A337" s="36"/>
      <c r="B337" s="58"/>
      <c r="E337" s="83"/>
      <c r="F337" s="36"/>
      <c r="G337" s="36"/>
      <c r="H337" s="36"/>
      <c r="I337" s="36"/>
      <c r="J337" s="36"/>
      <c r="K337" s="36"/>
      <c r="L337" s="36"/>
    </row>
    <row r="338" spans="1:12" ht="13.5">
      <c r="A338" s="36"/>
      <c r="B338" s="58"/>
      <c r="E338" s="83"/>
      <c r="F338" s="36"/>
      <c r="G338" s="36"/>
      <c r="H338" s="36"/>
      <c r="I338" s="36"/>
      <c r="J338" s="36"/>
      <c r="K338" s="36"/>
      <c r="L338" s="36"/>
    </row>
    <row r="339" spans="1:12" ht="13.5">
      <c r="A339" s="36"/>
      <c r="B339" s="58"/>
      <c r="E339" s="83"/>
      <c r="F339" s="36"/>
      <c r="G339" s="36"/>
      <c r="H339" s="36"/>
      <c r="I339" s="36"/>
      <c r="J339" s="36"/>
      <c r="K339" s="36"/>
      <c r="L339" s="36"/>
    </row>
    <row r="340" spans="1:12" ht="13.5">
      <c r="A340" s="36"/>
      <c r="B340" s="58"/>
      <c r="E340" s="83"/>
      <c r="F340" s="36"/>
      <c r="G340" s="36"/>
      <c r="H340" s="36"/>
      <c r="I340" s="36"/>
      <c r="J340" s="36"/>
      <c r="K340" s="36"/>
      <c r="L340" s="36"/>
    </row>
    <row r="341" spans="1:12" ht="13.5">
      <c r="A341" s="36"/>
      <c r="B341" s="58"/>
      <c r="E341" s="83"/>
      <c r="F341" s="36"/>
      <c r="G341" s="36"/>
      <c r="H341" s="36"/>
      <c r="I341" s="36"/>
      <c r="J341" s="36"/>
      <c r="K341" s="36"/>
      <c r="L341" s="36"/>
    </row>
    <row r="342" spans="1:12" ht="13.5">
      <c r="A342" s="36"/>
      <c r="B342" s="58"/>
      <c r="E342" s="83"/>
      <c r="F342" s="36"/>
      <c r="G342" s="36"/>
      <c r="H342" s="36"/>
      <c r="I342" s="36"/>
      <c r="J342" s="36"/>
      <c r="K342" s="36"/>
      <c r="L342" s="36"/>
    </row>
    <row r="343" spans="1:12" ht="13.5">
      <c r="A343" s="36"/>
      <c r="B343" s="58"/>
      <c r="E343" s="83"/>
      <c r="F343" s="36"/>
      <c r="G343" s="36"/>
      <c r="H343" s="36"/>
      <c r="I343" s="36"/>
      <c r="J343" s="36"/>
      <c r="K343" s="36"/>
      <c r="L343" s="36"/>
    </row>
    <row r="344" spans="1:12" ht="13.5">
      <c r="A344" s="36"/>
      <c r="B344" s="58"/>
      <c r="E344" s="83"/>
      <c r="F344" s="36"/>
      <c r="G344" s="36"/>
      <c r="H344" s="36"/>
      <c r="I344" s="36"/>
      <c r="J344" s="36"/>
      <c r="K344" s="36"/>
      <c r="L344" s="36"/>
    </row>
    <row r="345" spans="1:12" ht="13.5">
      <c r="A345" s="36"/>
      <c r="B345" s="58"/>
      <c r="E345" s="83"/>
      <c r="F345" s="36"/>
      <c r="G345" s="36"/>
      <c r="H345" s="36"/>
      <c r="I345" s="36"/>
      <c r="J345" s="36"/>
      <c r="K345" s="36"/>
      <c r="L345" s="36"/>
    </row>
    <row r="346" spans="1:12" ht="13.5">
      <c r="A346" s="36"/>
      <c r="B346" s="58"/>
      <c r="E346" s="83"/>
      <c r="F346" s="36"/>
      <c r="G346" s="36"/>
      <c r="H346" s="36"/>
      <c r="I346" s="36"/>
      <c r="J346" s="36"/>
      <c r="K346" s="36"/>
      <c r="L346" s="36"/>
    </row>
    <row r="347" spans="1:12" ht="13.5">
      <c r="A347" s="36"/>
      <c r="B347" s="58"/>
      <c r="E347" s="83"/>
      <c r="F347" s="36"/>
      <c r="G347" s="36"/>
      <c r="H347" s="36"/>
      <c r="I347" s="36"/>
      <c r="J347" s="36"/>
      <c r="K347" s="36"/>
      <c r="L347" s="36"/>
    </row>
    <row r="348" spans="1:12" ht="13.5">
      <c r="A348" s="36"/>
      <c r="B348" s="58"/>
      <c r="E348" s="83"/>
      <c r="F348" s="36"/>
      <c r="G348" s="36"/>
      <c r="H348" s="36"/>
      <c r="I348" s="36"/>
      <c r="J348" s="36"/>
      <c r="K348" s="36"/>
      <c r="L348" s="36"/>
    </row>
    <row r="349" spans="1:12" ht="13.5">
      <c r="A349" s="36"/>
      <c r="B349" s="58"/>
      <c r="E349" s="83"/>
      <c r="F349" s="36"/>
      <c r="G349" s="36"/>
      <c r="H349" s="36"/>
      <c r="I349" s="36"/>
      <c r="J349" s="36"/>
      <c r="K349" s="36"/>
      <c r="L349" s="36"/>
    </row>
    <row r="350" spans="1:12" ht="13.5">
      <c r="A350" s="36"/>
      <c r="B350" s="58"/>
      <c r="E350" s="83"/>
      <c r="F350" s="36"/>
      <c r="G350" s="36"/>
      <c r="H350" s="36"/>
      <c r="I350" s="36"/>
      <c r="J350" s="36"/>
      <c r="K350" s="36"/>
      <c r="L350" s="36"/>
    </row>
    <row r="351" spans="1:12" ht="13.5">
      <c r="A351" s="36"/>
      <c r="B351" s="58"/>
      <c r="E351" s="83"/>
      <c r="F351" s="36"/>
      <c r="G351" s="36"/>
      <c r="H351" s="36"/>
      <c r="I351" s="36"/>
      <c r="J351" s="36"/>
      <c r="K351" s="36"/>
      <c r="L351" s="36"/>
    </row>
    <row r="352" spans="1:12" ht="13.5">
      <c r="A352" s="36"/>
      <c r="B352" s="58"/>
      <c r="E352" s="83"/>
      <c r="F352" s="36"/>
      <c r="G352" s="36"/>
      <c r="H352" s="36"/>
      <c r="I352" s="36"/>
      <c r="J352" s="36"/>
      <c r="K352" s="36"/>
      <c r="L352" s="36"/>
    </row>
  </sheetData>
  <sheetProtection/>
  <mergeCells count="250">
    <mergeCell ref="K41:L41"/>
    <mergeCell ref="E17:F17"/>
    <mergeCell ref="E26:F26"/>
    <mergeCell ref="E30:F30"/>
    <mergeCell ref="E50:F50"/>
    <mergeCell ref="K61:L61"/>
    <mergeCell ref="I61:J61"/>
    <mergeCell ref="G61:H61"/>
    <mergeCell ref="E61:F61"/>
    <mergeCell ref="E59:F59"/>
    <mergeCell ref="I56:J56"/>
    <mergeCell ref="E60:F60"/>
    <mergeCell ref="G59:H59"/>
    <mergeCell ref="G58:H58"/>
    <mergeCell ref="G81:H81"/>
    <mergeCell ref="G82:H82"/>
    <mergeCell ref="E62:F62"/>
    <mergeCell ref="E57:F57"/>
    <mergeCell ref="E58:F58"/>
    <mergeCell ref="G62:H62"/>
    <mergeCell ref="E53:F53"/>
    <mergeCell ref="E45:F45"/>
    <mergeCell ref="E38:F38"/>
    <mergeCell ref="E44:F44"/>
    <mergeCell ref="E41:F41"/>
    <mergeCell ref="G41:H41"/>
    <mergeCell ref="E46:F46"/>
    <mergeCell ref="E40:F40"/>
    <mergeCell ref="E47:F47"/>
    <mergeCell ref="E51:F51"/>
    <mergeCell ref="K56:L56"/>
    <mergeCell ref="E55:F55"/>
    <mergeCell ref="G55:H55"/>
    <mergeCell ref="I55:J55"/>
    <mergeCell ref="E56:F56"/>
    <mergeCell ref="E12:F12"/>
    <mergeCell ref="G12:H12"/>
    <mergeCell ref="I12:J12"/>
    <mergeCell ref="K12:L12"/>
    <mergeCell ref="I41:J41"/>
    <mergeCell ref="E34:F34"/>
    <mergeCell ref="E11:F11"/>
    <mergeCell ref="E7:F7"/>
    <mergeCell ref="E8:F8"/>
    <mergeCell ref="E9:F9"/>
    <mergeCell ref="E21:F21"/>
    <mergeCell ref="E23:F23"/>
    <mergeCell ref="E18:F18"/>
    <mergeCell ref="E19:F19"/>
    <mergeCell ref="E22:F22"/>
    <mergeCell ref="E2:F2"/>
    <mergeCell ref="E3:F3"/>
    <mergeCell ref="E4:F4"/>
    <mergeCell ref="E5:F5"/>
    <mergeCell ref="E33:F33"/>
    <mergeCell ref="E6:F6"/>
    <mergeCell ref="E20:F20"/>
    <mergeCell ref="E10:F10"/>
    <mergeCell ref="E24:F24"/>
    <mergeCell ref="E25:F25"/>
    <mergeCell ref="E54:F54"/>
    <mergeCell ref="E37:F37"/>
    <mergeCell ref="E27:F27"/>
    <mergeCell ref="E31:F31"/>
    <mergeCell ref="E36:F36"/>
    <mergeCell ref="E32:F32"/>
    <mergeCell ref="E48:F48"/>
    <mergeCell ref="E35:F35"/>
    <mergeCell ref="E49:F49"/>
    <mergeCell ref="E39:F39"/>
    <mergeCell ref="E42:F42"/>
    <mergeCell ref="E43:F43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7:H17"/>
    <mergeCell ref="G18:H18"/>
    <mergeCell ref="G19:H19"/>
    <mergeCell ref="G30:H30"/>
    <mergeCell ref="G31:H31"/>
    <mergeCell ref="G33:H33"/>
    <mergeCell ref="G56:H56"/>
    <mergeCell ref="G36:H36"/>
    <mergeCell ref="G60:H60"/>
    <mergeCell ref="G24:H24"/>
    <mergeCell ref="G25:H25"/>
    <mergeCell ref="G37:H37"/>
    <mergeCell ref="G27:H27"/>
    <mergeCell ref="G40:H40"/>
    <mergeCell ref="G32:H32"/>
    <mergeCell ref="G46:H46"/>
    <mergeCell ref="G57:H57"/>
    <mergeCell ref="G47:H47"/>
    <mergeCell ref="I57:J57"/>
    <mergeCell ref="I60:J60"/>
    <mergeCell ref="I62:J62"/>
    <mergeCell ref="I49:J49"/>
    <mergeCell ref="G48:H48"/>
    <mergeCell ref="G51:H51"/>
    <mergeCell ref="G49:H49"/>
    <mergeCell ref="G45:H45"/>
    <mergeCell ref="G50:H50"/>
    <mergeCell ref="I50:J50"/>
    <mergeCell ref="I51:J51"/>
    <mergeCell ref="I53:J53"/>
    <mergeCell ref="G54:H54"/>
    <mergeCell ref="I54:J54"/>
    <mergeCell ref="I47:J47"/>
    <mergeCell ref="I48:J48"/>
    <mergeCell ref="G53:H53"/>
    <mergeCell ref="I40:J40"/>
    <mergeCell ref="I45:J45"/>
    <mergeCell ref="I46:J46"/>
    <mergeCell ref="E1:F1"/>
    <mergeCell ref="G1:H1"/>
    <mergeCell ref="I1:J1"/>
    <mergeCell ref="I23:J23"/>
    <mergeCell ref="I36:J36"/>
    <mergeCell ref="I39:J39"/>
    <mergeCell ref="I3:J3"/>
    <mergeCell ref="K1:L1"/>
    <mergeCell ref="I2:J2"/>
    <mergeCell ref="I4:J4"/>
    <mergeCell ref="I58:J58"/>
    <mergeCell ref="I59:J59"/>
    <mergeCell ref="I18:J18"/>
    <mergeCell ref="I19:J19"/>
    <mergeCell ref="I20:J20"/>
    <mergeCell ref="I21:J21"/>
    <mergeCell ref="I22:J22"/>
    <mergeCell ref="I30:J30"/>
    <mergeCell ref="I31:J31"/>
    <mergeCell ref="I33:J33"/>
    <mergeCell ref="I27:J27"/>
    <mergeCell ref="I5:J5"/>
    <mergeCell ref="I6:J6"/>
    <mergeCell ref="I7:J7"/>
    <mergeCell ref="I8:J8"/>
    <mergeCell ref="I9:J9"/>
    <mergeCell ref="I10:J10"/>
    <mergeCell ref="K2:L2"/>
    <mergeCell ref="K3:L3"/>
    <mergeCell ref="K4:L4"/>
    <mergeCell ref="K5:L5"/>
    <mergeCell ref="K6:L6"/>
    <mergeCell ref="K26:L26"/>
    <mergeCell ref="K7:L7"/>
    <mergeCell ref="K8:L8"/>
    <mergeCell ref="K9:L9"/>
    <mergeCell ref="K10:L10"/>
    <mergeCell ref="K17:L17"/>
    <mergeCell ref="K18:L18"/>
    <mergeCell ref="K11:L11"/>
    <mergeCell ref="K19:L19"/>
    <mergeCell ref="K23:L23"/>
    <mergeCell ref="K60:L60"/>
    <mergeCell ref="K39:L39"/>
    <mergeCell ref="K40:L40"/>
    <mergeCell ref="K45:L45"/>
    <mergeCell ref="K46:L46"/>
    <mergeCell ref="K62:L62"/>
    <mergeCell ref="K47:L47"/>
    <mergeCell ref="K57:L57"/>
    <mergeCell ref="K58:L58"/>
    <mergeCell ref="K50:L50"/>
    <mergeCell ref="K51:L51"/>
    <mergeCell ref="K53:L53"/>
    <mergeCell ref="K59:L59"/>
    <mergeCell ref="K48:L48"/>
    <mergeCell ref="K55:L55"/>
    <mergeCell ref="K49:L49"/>
    <mergeCell ref="K54:L54"/>
    <mergeCell ref="K24:L24"/>
    <mergeCell ref="K25:L25"/>
    <mergeCell ref="K34:L34"/>
    <mergeCell ref="K35:L35"/>
    <mergeCell ref="K36:L36"/>
    <mergeCell ref="K33:L33"/>
    <mergeCell ref="K31:L31"/>
    <mergeCell ref="K27:L27"/>
    <mergeCell ref="K22:L22"/>
    <mergeCell ref="K37:L37"/>
    <mergeCell ref="K38:L38"/>
    <mergeCell ref="K28:L28"/>
    <mergeCell ref="K29:L29"/>
    <mergeCell ref="K32:L32"/>
    <mergeCell ref="I11:J11"/>
    <mergeCell ref="I24:J24"/>
    <mergeCell ref="I25:J25"/>
    <mergeCell ref="I37:J37"/>
    <mergeCell ref="I38:J38"/>
    <mergeCell ref="I34:J34"/>
    <mergeCell ref="I35:J35"/>
    <mergeCell ref="I32:J32"/>
    <mergeCell ref="I17:J17"/>
    <mergeCell ref="I26:J26"/>
    <mergeCell ref="G34:H34"/>
    <mergeCell ref="G39:H39"/>
    <mergeCell ref="G38:H38"/>
    <mergeCell ref="G35:H35"/>
    <mergeCell ref="G11:H11"/>
    <mergeCell ref="G26:H26"/>
    <mergeCell ref="G20:H20"/>
    <mergeCell ref="G22:H22"/>
    <mergeCell ref="G21:H21"/>
    <mergeCell ref="G23:H23"/>
    <mergeCell ref="E13:F13"/>
    <mergeCell ref="G13:H13"/>
    <mergeCell ref="I13:J13"/>
    <mergeCell ref="E14:F14"/>
    <mergeCell ref="E15:F15"/>
    <mergeCell ref="E16:F16"/>
    <mergeCell ref="G14:H14"/>
    <mergeCell ref="G15:H15"/>
    <mergeCell ref="G16:H16"/>
    <mergeCell ref="I14:J14"/>
    <mergeCell ref="I15:J15"/>
    <mergeCell ref="I16:J16"/>
    <mergeCell ref="E28:F28"/>
    <mergeCell ref="E29:F29"/>
    <mergeCell ref="G28:H28"/>
    <mergeCell ref="G29:H29"/>
    <mergeCell ref="I28:J28"/>
    <mergeCell ref="I29:J29"/>
    <mergeCell ref="I42:J42"/>
    <mergeCell ref="I43:J43"/>
    <mergeCell ref="I44:J44"/>
    <mergeCell ref="K13:L13"/>
    <mergeCell ref="K14:L14"/>
    <mergeCell ref="K15:L15"/>
    <mergeCell ref="K16:L16"/>
    <mergeCell ref="K30:L30"/>
    <mergeCell ref="K20:L20"/>
    <mergeCell ref="K21:L21"/>
    <mergeCell ref="K42:L42"/>
    <mergeCell ref="K43:L43"/>
    <mergeCell ref="K44:L44"/>
    <mergeCell ref="E52:F52"/>
    <mergeCell ref="G52:H52"/>
    <mergeCell ref="I52:J52"/>
    <mergeCell ref="K52:L52"/>
    <mergeCell ref="G42:H42"/>
    <mergeCell ref="G43:H43"/>
    <mergeCell ref="G44:H44"/>
  </mergeCells>
  <printOptions/>
  <pageMargins left="0.7874015748031497" right="0.7874015748031497" top="0.7874015748031497" bottom="0.7874015748031497" header="0.3937007874015748" footer="0.3937007874015748"/>
  <pageSetup firstPageNumber="50" useFirstPageNumber="1" fitToWidth="0" horizontalDpi="600" verticalDpi="600" orientation="portrait" pageOrder="overThenDown" paperSize="9" scale="89" r:id="rId3"/>
  <headerFooter alignWithMargins="0">
    <oddFooter>&amp;C&amp;"ＭＳ Ｐ明朝,標準"- &amp;P -</oddFooter>
  </headerFooter>
  <rowBreaks count="1" manualBreakCount="1">
    <brk id="3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2016-08-05T01:26:24Z</cp:lastPrinted>
  <dcterms:created xsi:type="dcterms:W3CDTF">2000-04-14T10:29:42Z</dcterms:created>
  <dcterms:modified xsi:type="dcterms:W3CDTF">2016-08-18T01:05:55Z</dcterms:modified>
  <cp:category/>
  <cp:version/>
  <cp:contentType/>
  <cp:contentStatus/>
</cp:coreProperties>
</file>