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7A712C2E-7601-4DF0-B5BC-563C8F2EA2E3}"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0" i="12" l="1"/>
  <c r="AA71" i="12"/>
  <c r="AA69" i="12"/>
  <c r="AA68" i="12"/>
  <c r="AA30" i="12" l="1"/>
  <c r="AA31" i="12"/>
  <c r="AA32" i="12"/>
  <c r="AA33" i="12"/>
  <c r="AA34" i="12"/>
  <c r="AA29" i="12"/>
  <c r="AA28" i="12"/>
  <c r="AA9" i="12" l="1"/>
  <c r="AA10" i="12"/>
  <c r="AA11" i="12"/>
  <c r="AA8" i="12"/>
  <c r="AA7" i="12"/>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O37" i="10"/>
  <c r="BE37" i="10"/>
  <c r="AM37" i="10"/>
  <c r="CO36" i="10"/>
  <c r="BE36" i="10"/>
  <c r="AM36" i="10"/>
  <c r="C36" i="10"/>
  <c r="C37" i="10" s="1"/>
  <c r="BE35" i="10"/>
  <c r="C35" i="10"/>
  <c r="BE34" i="10"/>
  <c r="C34" i="10"/>
  <c r="C38"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c r="AM35" i="10" s="1"/>
  <c r="BW34" i="10" l="1"/>
  <c r="BW35" i="10" s="1"/>
  <c r="BW36" i="10" s="1"/>
  <c r="BW37" i="10" s="1"/>
  <c r="CO34" i="10" l="1"/>
  <c r="CO35" i="10" s="1"/>
</calcChain>
</file>

<file path=xl/sharedStrings.xml><?xml version="1.0" encoding="utf-8"?>
<sst xmlns="http://schemas.openxmlformats.org/spreadsheetml/2006/main" count="1152" uniqueCount="607">
  <si>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</si>
  <si>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</si>
  <si>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</si>
  <si>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</si>
  <si>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</si>
  <si>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</si>
  <si>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</si>
  <si>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</si>
  <si>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</si>
  <si>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</si>
  <si>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</si>
  <si>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</si>
  <si>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</si>
  <si>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</si>
  <si>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</si>
  <si>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</si>
  <si>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</si>
  <si>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</si>
  <si>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</si>
  <si>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</si>
  <si>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</si>
  <si>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</si>
  <si>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</si>
  <si>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</si>
  <si>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</si>
  <si>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</si>
  <si>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</si>
  <si>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</si>
  <si>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</si>
  <si>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</si>
  <si>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</si>
  <si>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</si>
  <si>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</si>
  <si>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</si>
  <si>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</si>
  <si>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</si>
  <si>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</si>
  <si>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</si>
  <si>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</si>
  <si>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</si>
  <si>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</si>
  <si>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</si>
  <si>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</si>
  <si>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</si>
  <si>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</si>
  <si>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</si>
  <si>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</si>
  <si>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</si>
  <si>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</si>
  <si>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</si>
  <si>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</si>
  <si>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</si>
  <si>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</si>
  <si>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</si>
  <si>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</si>
  <si>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</si>
  <si>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</si>
  <si>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</si>
  <si>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</si>
  <si>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</si>
  <si>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</si>
  <si>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</si>
  <si>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</si>
  <si>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</si>
  <si>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</si>
  <si>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</si>
  <si>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</si>
  <si>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</si>
  <si>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</si>
  <si>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</si>
  <si>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</si>
  <si>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</si>
  <si>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</si>
  <si>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</si>
  <si>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</si>
  <si>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</si>
  <si>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</si>
  <si>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</si>
  <si>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</si>
  <si>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</si>
  <si>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</si>
  <si>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</si>
  <si>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</si>
  <si>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</si>
  <si>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</si>
  <si>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</si>
  <si>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</si>
  <si>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</si>
  <si>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</si>
  <si>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</si>
  <si>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</si>
  <si>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</si>
  <si>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</si>
  <si>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</si>
  <si>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</si>
  <si>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</si>
  <si>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</si>
  <si>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</si>
  <si>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</si>
  <si>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</si>
  <si>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</si>
  <si>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</si>
  <si>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</si>
  <si>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</si>
  <si>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</si>
  <si>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</si>
  <si>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</si>
  <si>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</si>
  <si>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</si>
  <si>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</si>
  <si>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</si>
  <si>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</si>
  <si>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</si>
  <si>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</si>
  <si>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</si>
  <si>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</si>
  <si>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</si>
  <si>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</si>
  <si>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</si>
  <si>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</si>
  <si>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</si>
  <si>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</si>
  <si>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</si>
  <si>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</si>
  <si>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</si>
  <si>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</si>
  <si>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</si>
  <si>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</si>
  <si>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</si>
  <si>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</si>
  <si>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</si>
  <si>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</si>
  <si>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</si>
  <si>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</si>
  <si>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</si>
  <si>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</si>
  <si>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</si>
  <si>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</si>
  <si>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</si>
  <si>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</si>
  <si>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</si>
  <si>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</si>
  <si>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</si>
  <si>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</si>
  <si>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</si>
  <si>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</si>
  <si>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</si>
  <si>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</si>
  <si>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</si>
  <si>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</si>
  <si>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</si>
  <si>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</si>
  <si>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</si>
  <si>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</si>
  <si>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</si>
  <si>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</si>
  <si>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</si>
  <si>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</si>
  <si>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</si>
  <si>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</si>
  <si>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</si>
  <si>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</si>
  <si>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</si>
  <si>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</si>
  <si>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</si>
  <si>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</si>
  <si>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</si>
  <si>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</si>
  <si>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</si>
  <si>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</si>
  <si>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</si>
  <si>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</si>
  <si>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</si>
  <si>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</si>
  <si>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</si>
  <si>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</si>
  <si>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</si>
  <si>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</si>
  <si>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</si>
  <si>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</si>
  <si>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</si>
  <si>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</si>
  <si>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</si>
  <si>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</si>
  <si>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</si>
  <si>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</si>
  <si>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</si>
  <si>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</si>
  <si>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</si>
  <si>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</si>
  <si>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</si>
  <si>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</si>
  <si>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</si>
  <si>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</si>
  <si>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</si>
  <si>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</si>
  <si>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</si>
  <si>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</si>
  <si>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</si>
  <si>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</si>
  <si>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</si>
  <si>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</si>
  <si>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</si>
  <si>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</si>
  <si>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</si>
  <si>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</si>
  <si>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</si>
  <si>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</si>
  <si>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</si>
  <si>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</si>
  <si>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</si>
  <si>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</si>
  <si>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</si>
  <si>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奈良県明日香村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</si>
  <si>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</si>
  <si>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</si>
  <si>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</si>
  <si>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</si>
  <si>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</si>
  <si>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</si>
  <si>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</si>
  <si>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</si>
  <si>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</si>
  <si>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</si>
  <si>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</si>
  <si>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</si>
  <si>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</si>
  <si>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</si>
  <si>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</si>
  <si>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</si>
  <si>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</si>
  <si>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</si>
  <si>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</si>
  <si>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</si>
  <si>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</si>
  <si>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</si>
  <si>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</si>
  <si>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</si>
  <si>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</si>
  <si>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</si>
  <si>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</si>
  <si>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</si>
  <si>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</si>
  <si>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</si>
  <si>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</si>
  <si>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</si>
  <si>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</si>
  <si>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</si>
  <si>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</si>
  <si>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</si>
  <si>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</si>
  <si>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</si>
  <si>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</si>
  <si>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</si>
  <si>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</si>
  <si>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</si>
  <si>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</si>
  <si>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</si>
  <si>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</si>
  <si>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</si>
  <si>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</si>
  <si>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</si>
  <si>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</si>
  <si>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</si>
  <si>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</si>
  <si>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</si>
  <si>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</si>
  <si>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</si>
  <si>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</si>
  <si>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</si>
  <si>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</si>
  <si>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</si>
  <si>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</si>
  <si>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</si>
  <si>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</si>
  <si>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</si>
  <si>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</si>
  <si>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</si>
  <si>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</si>
  <si>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</si>
  <si>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</si>
  <si>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</si>
  <si>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</si>
  <si>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</si>
  <si>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</si>
  <si>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</si>
  <si>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</si>
  <si>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</si>
  <si>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</si>
  <si>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</si>
  <si>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</si>
  <si>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</si>
  <si>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</si>
  <si>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</si>
  <si>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</si>
  <si>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</si>
  <si>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</si>
  <si>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</si>
  <si>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</si>
  <si>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</si>
  <si>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</si>
  <si>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</si>
  <si>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</si>
  <si>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</si>
  <si>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</si>
  <si>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</si>
  <si>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</si>
  <si>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</si>
  <si>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</si>
  <si>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</si>
  <si>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</si>
  <si>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</si>
  <si>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</si>
  <si>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</si>
  <si>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</si>
  <si>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</si>
  <si>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</si>
  <si>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</si>
  <si>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</si>
  <si>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</si>
  <si>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</si>
  <si>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</si>
  <si>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</si>
  <si>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</si>
  <si>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</si>
  <si>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</si>
  <si>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</si>
  <si>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</si>
  <si>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</si>
  <si>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</si>
  <si>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</si>
  <si>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</si>
  <si>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</si>
  <si>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</si>
  <si>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</si>
  <si>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</si>
  <si>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</si>
  <si>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</si>
  <si>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</si>
  <si>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</si>
  <si>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</si>
  <si>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</si>
  <si>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</si>
  <si>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</si>
  <si>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</si>
  <si>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</si>
  <si>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</si>
  <si>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</si>
  <si>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</si>
  <si>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</si>
  <si>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</si>
  <si>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</si>
  <si>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</si>
  <si>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</si>
  <si>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</si>
  <si>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</si>
  <si>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</si>
  <si>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</si>
  <si>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</si>
  <si>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</si>
  <si>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</si>
  <si>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</si>
  <si>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</si>
  <si>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</si>
  <si>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</si>
  <si>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</si>
  <si>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</si>
  <si>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</si>
  <si>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</si>
  <si>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</si>
  <si>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奈良県明日香村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</si>
  <si>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</si>
  <si>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</si>
  <si>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</si>
  <si>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</si>
  <si>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</si>
  <si>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</si>
  <si>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</si>
  <si>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</si>
  <si>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</si>
  <si>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</si>
  <si>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</si>
  <si>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</si>
  <si>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</si>
  <si>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</si>
  <si>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</si>
  <si>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</si>
  <si>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</si>
  <si>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</si>
  <si>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</si>
  <si>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</si>
  <si>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</si>
  <si>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</si>
  <si>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飲料水供給施設特別会計</t>
    <phoneticPr fontId="5"/>
  </si>
  <si>
    <t>-</t>
    <phoneticPr fontId="5"/>
  </si>
  <si>
    <t>公有地等住宅開発事業特別会計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</si>
  <si>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</si>
  <si>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</si>
  <si>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</si>
  <si>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</si>
  <si>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</si>
  <si>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</si>
  <si>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</si>
  <si>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</si>
  <si>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</si>
  <si>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</si>
  <si>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</si>
  <si>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</si>
  <si>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</si>
  <si>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</si>
  <si>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</si>
  <si>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</si>
  <si>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</si>
  <si>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</si>
  <si>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</si>
  <si>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</si>
  <si>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</si>
  <si>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</si>
  <si>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</si>
  <si>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</si>
  <si>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</si>
  <si>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</si>
  <si>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</si>
  <si>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</si>
  <si>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</si>
  <si>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</si>
  <si>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</si>
  <si>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</si>
  <si>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</si>
  <si>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</si>
  <si>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</si>
  <si>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</si>
  <si>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</si>
  <si>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</si>
  <si>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</si>
  <si>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</si>
  <si>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</si>
  <si>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</si>
  <si>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</si>
  <si>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</si>
  <si>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</si>
  <si>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</si>
  <si>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</si>
  <si>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</si>
  <si>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</si>
  <si>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</si>
  <si>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</si>
  <si>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</si>
  <si>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</si>
  <si>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</si>
  <si>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</si>
  <si>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</si>
  <si>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</si>
  <si>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</si>
  <si>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</si>
  <si>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</si>
  <si>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</si>
  <si>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</si>
  <si>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</si>
  <si>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</si>
  <si>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</si>
  <si>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</si>
  <si>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</si>
  <si>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</si>
  <si>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</si>
  <si>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</si>
  <si>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</si>
  <si>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</si>
  <si>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</si>
  <si>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</si>
  <si>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</si>
  <si>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</si>
  <si>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</si>
  <si>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</si>
  <si>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</si>
  <si>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</si>
  <si>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</si>
  <si>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</si>
  <si>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</si>
  <si>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</si>
  <si>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</si>
  <si>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</si>
  <si>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</si>
  <si>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</si>
  <si>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</si>
  <si>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</si>
  <si>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</si>
  <si>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</si>
  <si>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</si>
  <si>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</si>
  <si>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</si>
  <si>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</si>
  <si>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</si>
  <si>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</si>
  <si>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</si>
  <si>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</si>
  <si>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</si>
  <si>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</si>
  <si>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</si>
  <si>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</si>
  <si>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</si>
  <si>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</si>
  <si>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</si>
  <si>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</si>
  <si>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</si>
  <si>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</si>
  <si>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</si>
  <si>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</si>
  <si>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</si>
  <si>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</si>
  <si>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</si>
  <si>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</si>
  <si>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</si>
  <si>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</si>
  <si>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</si>
  <si>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</si>
  <si>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</si>
  <si>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</si>
  <si>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</si>
  <si>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</si>
  <si>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</si>
  <si>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</si>
  <si>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</si>
  <si>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</si>
  <si>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</si>
  <si>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</si>
  <si>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</si>
  <si>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</si>
  <si>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</si>
  <si>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</si>
  <si>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</si>
  <si>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</si>
  <si>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</si>
  <si>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</si>
  <si>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</si>
  <si>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</si>
  <si>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</si>
  <si>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</si>
  <si>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</si>
  <si>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</si>
  <si>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</si>
  <si>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</si>
  <si>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</si>
  <si>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</si>
  <si>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</si>
  <si>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</si>
  <si>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</si>
  <si>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</si>
  <si>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</si>
  <si>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</si>
  <si>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</si>
  <si>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</si>
  <si>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</si>
  <si>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</si>
  <si>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</si>
  <si>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</si>
  <si>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</si>
  <si>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</si>
  <si>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16.32</t>
  </si>
  <si>
    <t>▲ 11.26</t>
  </si>
  <si>
    <t>▲ 7.43</t>
  </si>
  <si>
    <t>国民健康保険事業会計（事業勘定）</t>
  </si>
  <si>
    <t>▲ 2.38</t>
  </si>
  <si>
    <t>▲ 1.89</t>
  </si>
  <si>
    <t>▲ 1.57</t>
  </si>
  <si>
    <t>▲ 1.02</t>
  </si>
  <si>
    <t>▲ 0.00</t>
  </si>
  <si>
    <t>水道事業会計</t>
  </si>
  <si>
    <t>一般会計</t>
  </si>
  <si>
    <t>下水道事業会計</t>
  </si>
  <si>
    <t>介護保険事業会計（保険事業勘定）</t>
  </si>
  <si>
    <t>整備基金特別会計</t>
  </si>
  <si>
    <t>後期高齢者医療事業会計</t>
  </si>
  <si>
    <t>高松塚壁画館受託事業特別会計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</si>
  <si>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</si>
  <si>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</si>
  <si>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</si>
  <si>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</si>
  <si>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</si>
  <si>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</si>
  <si>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</si>
  <si>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</si>
  <si>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</si>
  <si>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</si>
  <si>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</si>
  <si>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飛鳥広域行政事務組合</t>
    <rPh sb="0" eb="2">
      <t>アスカ</t>
    </rPh>
    <rPh sb="2" eb="4">
      <t>コウイキ</t>
    </rPh>
    <rPh sb="4" eb="6">
      <t>ギョウセイ</t>
    </rPh>
    <rPh sb="6" eb="8">
      <t>ジム</t>
    </rPh>
    <rPh sb="8" eb="10">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</si>
  <si>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</si>
  <si>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明日香村地域振興公社</t>
    <rPh sb="0" eb="4">
      <t>アスカムラ</t>
    </rPh>
    <rPh sb="4" eb="6">
      <t>チイキ</t>
    </rPh>
    <rPh sb="6" eb="8">
      <t>シンコウ</t>
    </rPh>
    <rPh sb="8" eb="10">
      <t>コウシャ</t>
    </rPh>
    <phoneticPr fontId="2"/>
  </si>
  <si>
    <t>明日香村土地開発公社</t>
    <rPh sb="0" eb="4">
      <t>アスカムラ</t>
    </rPh>
    <rPh sb="4" eb="6">
      <t>トチ</t>
    </rPh>
    <rPh sb="6" eb="8">
      <t>カイハツ</t>
    </rPh>
    <rPh sb="8" eb="10">
      <t>コウシャ</t>
    </rPh>
    <phoneticPr fontId="2"/>
  </si>
  <si>
    <t>-</t>
    <phoneticPr fontId="2"/>
  </si>
  <si>
    <t>明日香村整備基金</t>
    <rPh sb="0" eb="4">
      <t>アスカムラ</t>
    </rPh>
    <rPh sb="4" eb="6">
      <t>セイビ</t>
    </rPh>
    <rPh sb="6" eb="8">
      <t>キキン</t>
    </rPh>
    <phoneticPr fontId="5"/>
  </si>
  <si>
    <t>役場庁舎建設基金</t>
    <rPh sb="0" eb="2">
      <t>ヤクバ</t>
    </rPh>
    <rPh sb="2" eb="4">
      <t>チョウシャ</t>
    </rPh>
    <rPh sb="4" eb="6">
      <t>ケンセツ</t>
    </rPh>
    <rPh sb="6" eb="8">
      <t>キキン</t>
    </rPh>
    <phoneticPr fontId="2"/>
  </si>
  <si>
    <t>人づくり基金</t>
    <rPh sb="0" eb="1">
      <t>ヒト</t>
    </rPh>
    <rPh sb="4" eb="6">
      <t>キキン</t>
    </rPh>
    <phoneticPr fontId="2"/>
  </si>
  <si>
    <t>地域福祉基金</t>
    <rPh sb="0" eb="2">
      <t>チイキ</t>
    </rPh>
    <rPh sb="2" eb="4">
      <t>フクシ</t>
    </rPh>
    <rPh sb="4" eb="6">
      <t>キキン</t>
    </rPh>
    <phoneticPr fontId="2"/>
  </si>
  <si>
    <t>文化財保存基金</t>
    <rPh sb="0" eb="3">
      <t>ブンカザイ</t>
    </rPh>
    <rPh sb="3" eb="5">
      <t>ホゾン</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</si>
  <si>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</si>
  <si>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</si>
  <si>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</si>
  <si>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減少傾向にある。２年度は、充当可能基金が増加したこと、また、退職手当負担見込額が減少したことに伴い、将来負担比率が減少。また、有形固定資産減価償却率は類似団体よりも低くなっているが、今後公共施設等の老朽化に要する経費が増加することが見込まれる。</t>
    <rPh sb="1" eb="4">
      <t>チホウサイ</t>
    </rPh>
    <rPh sb="5" eb="7">
      <t>シンキ</t>
    </rPh>
    <rPh sb="7" eb="9">
      <t>ハッコウ</t>
    </rPh>
    <rPh sb="10" eb="12">
      <t>ヨクセイ</t>
    </rPh>
    <rPh sb="16" eb="18">
      <t>ケッカ</t>
    </rPh>
    <rPh sb="19" eb="21">
      <t>ショウライ</t>
    </rPh>
    <rPh sb="21" eb="23">
      <t>フタン</t>
    </rPh>
    <rPh sb="23" eb="25">
      <t>ヒリツ</t>
    </rPh>
    <rPh sb="26" eb="28">
      <t>ゲンショウ</t>
    </rPh>
    <rPh sb="28" eb="30">
      <t>ケイコウ</t>
    </rPh>
    <rPh sb="35" eb="37">
      <t>ネンド</t>
    </rPh>
    <rPh sb="39" eb="41">
      <t>ジュウトウ</t>
    </rPh>
    <rPh sb="41" eb="43">
      <t>カノウ</t>
    </rPh>
    <rPh sb="43" eb="45">
      <t>キキン</t>
    </rPh>
    <rPh sb="46" eb="48">
      <t>ゾウカ</t>
    </rPh>
    <rPh sb="56" eb="58">
      <t>タイショク</t>
    </rPh>
    <rPh sb="58" eb="60">
      <t>テアテ</t>
    </rPh>
    <rPh sb="60" eb="62">
      <t>フタン</t>
    </rPh>
    <rPh sb="62" eb="64">
      <t>ミコ</t>
    </rPh>
    <rPh sb="64" eb="65">
      <t>ガク</t>
    </rPh>
    <rPh sb="66" eb="68">
      <t>ゲンショウ</t>
    </rPh>
    <rPh sb="73" eb="74">
      <t>トモナ</t>
    </rPh>
    <rPh sb="76" eb="78">
      <t>ショウライ</t>
    </rPh>
    <rPh sb="78" eb="80">
      <t>フタン</t>
    </rPh>
    <rPh sb="80" eb="82">
      <t>ヒリツ</t>
    </rPh>
    <rPh sb="83" eb="85">
      <t>ゲンショウ</t>
    </rPh>
    <rPh sb="89" eb="91">
      <t>ユウケイ</t>
    </rPh>
    <rPh sb="91" eb="93">
      <t>コテイ</t>
    </rPh>
    <rPh sb="93" eb="95">
      <t>シサン</t>
    </rPh>
    <rPh sb="95" eb="97">
      <t>ゲンカ</t>
    </rPh>
    <rPh sb="97" eb="100">
      <t>ショウキャクリツ</t>
    </rPh>
    <rPh sb="101" eb="103">
      <t>ルイジ</t>
    </rPh>
    <rPh sb="103" eb="105">
      <t>ダンタイ</t>
    </rPh>
    <rPh sb="108" eb="109">
      <t>ヒク</t>
    </rPh>
    <rPh sb="117" eb="119">
      <t>コンゴ</t>
    </rPh>
    <rPh sb="119" eb="121">
      <t>コウキョウ</t>
    </rPh>
    <rPh sb="121" eb="123">
      <t>シセツ</t>
    </rPh>
    <rPh sb="123" eb="124">
      <t>トウ</t>
    </rPh>
    <rPh sb="125" eb="128">
      <t>ロウキュウカ</t>
    </rPh>
    <rPh sb="129" eb="130">
      <t>ヨウ</t>
    </rPh>
    <rPh sb="132" eb="134">
      <t>ケイヒ</t>
    </rPh>
    <rPh sb="135" eb="137">
      <t>ゾウカ</t>
    </rPh>
    <rPh sb="142" eb="14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</si>
  <si>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</si>
  <si>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</si>
  <si>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</si>
  <si>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</si>
  <si>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</si>
  <si>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</si>
  <si>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</si>
  <si>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将来負担比率は、新庁舎建設や過疎債の借入等に伴い、今後上昇することが見込まれる。
実質公債費比率は、公債費の減少により低下傾向にあるが、新庁舎建設や過疎債の借入等に伴い、今後上昇していくことが見込まれる。</t>
    <rPh sb="0" eb="2">
      <t>ショウライ</t>
    </rPh>
    <rPh sb="2" eb="4">
      <t>フタン</t>
    </rPh>
    <rPh sb="4" eb="6">
      <t>ヒリツ</t>
    </rPh>
    <rPh sb="8" eb="11">
      <t>シンチョウシャ</t>
    </rPh>
    <rPh sb="11" eb="13">
      <t>ケンセツ</t>
    </rPh>
    <rPh sb="14" eb="16">
      <t>カソ</t>
    </rPh>
    <rPh sb="16" eb="17">
      <t>サイ</t>
    </rPh>
    <rPh sb="18" eb="20">
      <t>カリイレ</t>
    </rPh>
    <rPh sb="20" eb="21">
      <t>トウ</t>
    </rPh>
    <rPh sb="22" eb="23">
      <t>トモナ</t>
    </rPh>
    <rPh sb="25" eb="27">
      <t>コンゴ</t>
    </rPh>
    <rPh sb="27" eb="29">
      <t>ジョウショウ</t>
    </rPh>
    <rPh sb="34" eb="36">
      <t>ミコ</t>
    </rPh>
    <rPh sb="41" eb="43">
      <t>ジッシツ</t>
    </rPh>
    <rPh sb="43" eb="46">
      <t>コウサイヒ</t>
    </rPh>
    <rPh sb="46" eb="48">
      <t>ヒリツ</t>
    </rPh>
    <rPh sb="50" eb="53">
      <t>コウサイヒ</t>
    </rPh>
    <rPh sb="54" eb="56">
      <t>ゲンショウ</t>
    </rPh>
    <rPh sb="59" eb="61">
      <t>テイカ</t>
    </rPh>
    <rPh sb="61" eb="63">
      <t>ケイコウ</t>
    </rPh>
    <rPh sb="68" eb="71">
      <t>シンチョウシャ</t>
    </rPh>
    <rPh sb="71" eb="73">
      <t>ケンセツ</t>
    </rPh>
    <rPh sb="74" eb="76">
      <t>カソ</t>
    </rPh>
    <rPh sb="76" eb="77">
      <t>サイ</t>
    </rPh>
    <rPh sb="78" eb="80">
      <t>カリイレ</t>
    </rPh>
    <rPh sb="80" eb="81">
      <t>トウ</t>
    </rPh>
    <rPh sb="82" eb="83">
      <t>トモナ</t>
    </rPh>
    <rPh sb="85" eb="87">
      <t>コンゴ</t>
    </rPh>
    <rPh sb="87" eb="89">
      <t>ジョウショウ</t>
    </rPh>
    <rPh sb="96" eb="9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</si>
</sst>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A936-420F-BAED-16069AC25E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58293</c:v>
                </c:pt>
                <c:pt idx="1">
                  <c:v>124667</c:v>
                </c:pt>
                <c:pt idx="2">
                  <c:v>116002</c:v>
                </c:pt>
                <c:pt idx="3">
                  <c:v>97748</c:v>
                </c:pt>
                <c:pt idx="4">
                  <c:v>172705</c:v>
                </c:pt>
              </c:numCache>
            </c:numRef>
          </c:val>
          <c:smooth val="0"/>
          <c:extLst>
            <c:ext xmlns:c16="http://schemas.microsoft.com/office/drawing/2014/chart" uri="{C3380CC4-5D6E-409C-BE32-E72D297353CC}">
              <c16:uniqueId val="{00000001-A936-420F-BAED-16069AC25E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13.75</c:v>
                </c:pt>
                <c:pt idx="1">
                  <c:v>10.34</c:v>
                </c:pt>
                <c:pt idx="2">
                  <c:v>16.760000000000002</c:v>
                </c:pt>
                <c:pt idx="3">
                  <c:v>17.48</c:v>
                </c:pt>
                <c:pt idx="4">
                  <c:v>13.08</c:v>
                </c:pt>
              </c:numCache>
            </c:numRef>
          </c:val>
          <c:extLst>
            <c:ext xmlns:c16="http://schemas.microsoft.com/office/drawing/2014/chart" uri="{C3380CC4-5D6E-409C-BE32-E72D297353CC}">
              <c16:uniqueId val="{00000000-F518-43BB-A2D9-549E7FB906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39.479999999999997</c:v>
                </c:pt>
                <c:pt idx="1">
                  <c:v>32.47</c:v>
                </c:pt>
                <c:pt idx="2">
                  <c:v>18.899999999999999</c:v>
                </c:pt>
                <c:pt idx="3">
                  <c:v>19.97</c:v>
                </c:pt>
                <c:pt idx="4">
                  <c:v>30.44</c:v>
                </c:pt>
              </c:numCache>
            </c:numRef>
          </c:val>
          <c:extLst>
            <c:ext xmlns:c16="http://schemas.microsoft.com/office/drawing/2014/chart" uri="{C3380CC4-5D6E-409C-BE32-E72D297353CC}">
              <c16:uniqueId val="{00000001-F518-43BB-A2D9-549E7FB906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-16.32</c:v>
                </c:pt>
                <c:pt idx="1">
                  <c:v>-11.26</c:v>
                </c:pt>
                <c:pt idx="2">
                  <c:v>-7.43</c:v>
                </c:pt>
                <c:pt idx="3">
                  <c:v>1.34</c:v>
                </c:pt>
                <c:pt idx="4">
                  <c:v>8.32</c:v>
                </c:pt>
              </c:numCache>
            </c:numRef>
          </c:val>
          <c:smooth val="0"/>
          <c:extLst>
            <c:ext xmlns:c16="http://schemas.microsoft.com/office/drawing/2014/chart" uri="{C3380CC4-5D6E-409C-BE32-E72D297353CC}">
              <c16:uniqueId val="{00000002-F518-43BB-A2D9-549E7FB906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0.05</c:v>
                </c:pt>
                <c:pt idx="4">
                  <c:v>#N/A</c:v>
                </c:pt>
                <c:pt idx="5">
                  <c:v>1.4</c:v>
                </c:pt>
                <c:pt idx="6">
                  <c:v>#N/A</c:v>
                </c:pt>
                <c:pt idx="7">
                  <c:v>0</c:v>
                </c:pt>
                <c:pt idx="8">
                  <c:v>#N/A</c:v>
                </c:pt>
                <c:pt idx="9">
                  <c:v>0</c:v>
                </c:pt>
              </c:numCache>
            </c:numRef>
          </c:val>
          <c:extLst>
            <c:ext xmlns:c16="http://schemas.microsoft.com/office/drawing/2014/chart" uri="{C3380CC4-5D6E-409C-BE32-E72D297353CC}">
              <c16:uniqueId val="{00000000-12AE-4E9D-8824-E1CEA157D9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AE-4E9D-8824-E1CEA157D9B9}"/>
            </c:ext>
          </c:extLst>
        </c:ser>
        <c:ser>
          <c:idx val="2"/>
          <c:order val="2"/>
          <c:tx>
            <c:strRef>
              <c:f>データシート!$A$29</c:f>
              <c:strCache>
                <c:ptCount val="1"/>
                <c:pt idx="0">
                  <c:v>高松塚壁画館受託事業特別会計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AE-4E9D-8824-E1CEA157D9B9}"/>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AE-4E9D-8824-E1CEA157D9B9}"/>
            </c:ext>
          </c:extLst>
        </c:ser>
        <c:ser>
          <c:idx val="4"/>
          <c:order val="4"/>
          <c:tx>
            <c:strRef>
              <c:f>データシート!$A$31</c:f>
              <c:strCache>
                <c:ptCount val="1"/>
                <c:pt idx="0">
                  <c:v>整備基金特別会計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0.24</c:v>
                </c:pt>
                <c:pt idx="4">
                  <c:v>#N/A</c:v>
                </c:pt>
                <c:pt idx="5">
                  <c:v>0.19</c:v>
                </c:pt>
                <c:pt idx="6">
                  <c:v>#N/A</c:v>
                </c:pt>
                <c:pt idx="7">
                  <c:v>0.08</c:v>
                </c:pt>
                <c:pt idx="8">
                  <c:v>#N/A</c:v>
                </c:pt>
                <c:pt idx="9">
                  <c:v>0.14000000000000001</c:v>
                </c:pt>
              </c:numCache>
            </c:numRef>
          </c:val>
          <c:extLst>
            <c:ext xmlns:c16="http://schemas.microsoft.com/office/drawing/2014/chart" uri="{C3380CC4-5D6E-409C-BE32-E72D297353CC}">
              <c16:uniqueId val="{00000004-12AE-4E9D-8824-E1CEA157D9B9}"/>
            </c:ext>
          </c:extLst>
        </c:ser>
        <c:ser>
          <c:idx val="5"/>
          <c:order val="5"/>
          <c:tx>
            <c:strRef>
              <c:f>データシート!$A$32</c:f>
              <c:strCache>
                <c:ptCount val="1"/>
                <c:pt idx="0">
                  <c:v>介護保険事業会計（保険事業勘定）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0.39</c:v>
                </c:pt>
                <c:pt idx="4">
                  <c:v>#N/A</c:v>
                </c:pt>
                <c:pt idx="5">
                  <c:v>0.84</c:v>
                </c:pt>
                <c:pt idx="6">
                  <c:v>#N/A</c:v>
                </c:pt>
                <c:pt idx="7">
                  <c:v>1.01</c:v>
                </c:pt>
                <c:pt idx="8">
                  <c:v>#N/A</c:v>
                </c:pt>
                <c:pt idx="9">
                  <c:v>0.16</c:v>
                </c:pt>
              </c:numCache>
            </c:numRef>
          </c:val>
          <c:extLst>
            <c:ext xmlns:c16="http://schemas.microsoft.com/office/drawing/2014/chart" uri="{C3380CC4-5D6E-409C-BE32-E72D297353CC}">
              <c16:uniqueId val="{00000005-12AE-4E9D-8824-E1CEA157D9B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0.01</c:v>
                </c:pt>
                <c:pt idx="8">
                  <c:v>#N/A</c:v>
                </c:pt>
                <c:pt idx="9">
                  <c:v>0.41</c:v>
                </c:pt>
              </c:numCache>
            </c:numRef>
          </c:val>
          <c:extLst>
            <c:ext xmlns:c16="http://schemas.microsoft.com/office/drawing/2014/chart" uri="{C3380CC4-5D6E-409C-BE32-E72D297353CC}">
              <c16:uniqueId val="{00000006-12AE-4E9D-8824-E1CEA157D9B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13.44</c:v>
                </c:pt>
                <c:pt idx="2">
                  <c:v>#N/A</c:v>
                </c:pt>
                <c:pt idx="3">
                  <c:v>10.09</c:v>
                </c:pt>
                <c:pt idx="4">
                  <c:v>#N/A</c:v>
                </c:pt>
                <c:pt idx="5">
                  <c:v>16.559999999999999</c:v>
                </c:pt>
                <c:pt idx="6">
                  <c:v>#N/A</c:v>
                </c:pt>
                <c:pt idx="7">
                  <c:v>17.39</c:v>
                </c:pt>
                <c:pt idx="8">
                  <c:v>#N/A</c:v>
                </c:pt>
                <c:pt idx="9">
                  <c:v>12.93</c:v>
                </c:pt>
              </c:numCache>
            </c:numRef>
          </c:val>
          <c:extLst>
            <c:ext xmlns:c16="http://schemas.microsoft.com/office/drawing/2014/chart" uri="{C3380CC4-5D6E-409C-BE32-E72D297353CC}">
              <c16:uniqueId val="{00000007-12AE-4E9D-8824-E1CEA157D9B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22.31</c:v>
                </c:pt>
                <c:pt idx="2">
                  <c:v>#N/A</c:v>
                </c:pt>
                <c:pt idx="3">
                  <c:v>23.25</c:v>
                </c:pt>
                <c:pt idx="4">
                  <c:v>#N/A</c:v>
                </c:pt>
                <c:pt idx="5">
                  <c:v>23.03</c:v>
                </c:pt>
                <c:pt idx="6">
                  <c:v>#N/A</c:v>
                </c:pt>
                <c:pt idx="7">
                  <c:v>20.58</c:v>
                </c:pt>
                <c:pt idx="8">
                  <c:v>#N/A</c:v>
                </c:pt>
                <c:pt idx="9">
                  <c:v>16.600000000000001</c:v>
                </c:pt>
              </c:numCache>
            </c:numRef>
          </c:val>
          <c:extLst>
            <c:ext xmlns:c16="http://schemas.microsoft.com/office/drawing/2014/chart" uri="{C3380CC4-5D6E-409C-BE32-E72D297353CC}">
              <c16:uniqueId val="{00000008-12AE-4E9D-8824-E1CEA157D9B9}"/>
            </c:ext>
          </c:extLst>
        </c:ser>
        <c:ser>
          <c:idx val="9"/>
          <c:order val="9"/>
          <c:tx>
            <c:strRef>
              <c:f>データシート!$A$36</c:f>
              <c:strCache>
                <c:ptCount val="1"/>
                <c:pt idx="0">
                  <c:v>国民健康保険事業会計（事業勘定）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2.38</c:v>
                </c:pt>
                <c:pt idx="1">
                  <c:v>#N/A</c:v>
                </c:pt>
                <c:pt idx="2">
                  <c:v>1.89</c:v>
                </c:pt>
                <c:pt idx="3">
                  <c:v>#N/A</c:v>
                </c:pt>
                <c:pt idx="4">
                  <c:v>1.57</c:v>
                </c:pt>
                <c:pt idx="5">
                  <c:v>#N/A</c:v>
                </c:pt>
                <c:pt idx="6">
                  <c:v>1.02</c:v>
                </c:pt>
                <c:pt idx="7">
                  <c:v>#N/A</c:v>
                </c:pt>
                <c:pt idx="8">
                  <c:v>#N/A</c:v>
                </c:pt>
                <c:pt idx="9">
                  <c:v>0</c:v>
                </c:pt>
              </c:numCache>
            </c:numRef>
          </c:val>
          <c:extLst>
            <c:ext xmlns:c16="http://schemas.microsoft.com/office/drawing/2014/chart" uri="{C3380CC4-5D6E-409C-BE32-E72D297353CC}">
              <c16:uniqueId val="{00000009-12AE-4E9D-8824-E1CEA157D9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c:v>
                </c:pt>
                <c:pt idx="5">
                  <c:v>328</c:v>
                </c:pt>
                <c:pt idx="8">
                  <c:v>319</c:v>
                </c:pt>
                <c:pt idx="11">
                  <c:v>310</c:v>
                </c:pt>
                <c:pt idx="14">
                  <c:v>294</c:v>
                </c:pt>
              </c:numCache>
            </c:numRef>
          </c:val>
          <c:extLst>
            <c:ext xmlns:c16="http://schemas.microsoft.com/office/drawing/2014/chart" uri="{C3380CC4-5D6E-409C-BE32-E72D297353CC}">
              <c16:uniqueId val="{00000000-53FC-49DE-A09C-50B4D92B2C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FC-49DE-A09C-50B4D92B2C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FC-49DE-A09C-50B4D92B2C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6</c:v>
                </c:pt>
                <c:pt idx="6">
                  <c:v>8</c:v>
                </c:pt>
                <c:pt idx="9">
                  <c:v>8</c:v>
                </c:pt>
                <c:pt idx="12">
                  <c:v>8</c:v>
                </c:pt>
              </c:numCache>
            </c:numRef>
          </c:val>
          <c:extLst>
            <c:ext xmlns:c16="http://schemas.microsoft.com/office/drawing/2014/chart" uri="{C3380CC4-5D6E-409C-BE32-E72D297353CC}">
              <c16:uniqueId val="{00000003-53FC-49DE-A09C-50B4D92B2C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151</c:v>
                </c:pt>
                <c:pt idx="3">
                  <c:v>160</c:v>
                </c:pt>
                <c:pt idx="6">
                  <c:v>156</c:v>
                </c:pt>
                <c:pt idx="9">
                  <c:v>132</c:v>
                </c:pt>
                <c:pt idx="12">
                  <c:v>107</c:v>
                </c:pt>
              </c:numCache>
            </c:numRef>
          </c:val>
          <c:extLst>
            <c:ext xmlns:c16="http://schemas.microsoft.com/office/drawing/2014/chart" uri="{C3380CC4-5D6E-409C-BE32-E72D297353CC}">
              <c16:uniqueId val="{00000004-53FC-49DE-A09C-50B4D92B2C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FC-49DE-A09C-50B4D92B2C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FC-49DE-A09C-50B4D92B2C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292</c:v>
                </c:pt>
                <c:pt idx="3">
                  <c:v>299</c:v>
                </c:pt>
                <c:pt idx="6">
                  <c:v>251</c:v>
                </c:pt>
                <c:pt idx="9">
                  <c:v>251</c:v>
                </c:pt>
                <c:pt idx="12">
                  <c:v>242</c:v>
                </c:pt>
              </c:numCache>
            </c:numRef>
          </c:val>
          <c:extLst>
            <c:ext xmlns:c16="http://schemas.microsoft.com/office/drawing/2014/chart" uri="{C3380CC4-5D6E-409C-BE32-E72D297353CC}">
              <c16:uniqueId val="{00000007-53FC-49DE-A09C-50B4D92B2C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c:v>
                </c:pt>
                <c:pt idx="2">
                  <c:v>#N/A</c:v>
                </c:pt>
                <c:pt idx="3">
                  <c:v>#N/A</c:v>
                </c:pt>
                <c:pt idx="4">
                  <c:v>137</c:v>
                </c:pt>
                <c:pt idx="5">
                  <c:v>#N/A</c:v>
                </c:pt>
                <c:pt idx="6">
                  <c:v>#N/A</c:v>
                </c:pt>
                <c:pt idx="7">
                  <c:v>96</c:v>
                </c:pt>
                <c:pt idx="8">
                  <c:v>#N/A</c:v>
                </c:pt>
                <c:pt idx="9">
                  <c:v>#N/A</c:v>
                </c:pt>
                <c:pt idx="10">
                  <c:v>81</c:v>
                </c:pt>
                <c:pt idx="11">
                  <c:v>#N/A</c:v>
                </c:pt>
                <c:pt idx="12">
                  <c:v>#N/A</c:v>
                </c:pt>
                <c:pt idx="13">
                  <c:v>63</c:v>
                </c:pt>
                <c:pt idx="14">
                  <c:v>#N/A</c:v>
                </c:pt>
              </c:numCache>
            </c:numRef>
          </c:val>
          <c:smooth val="0"/>
          <c:extLst>
            <c:ext xmlns:c16="http://schemas.microsoft.com/office/drawing/2014/chart" uri="{C3380CC4-5D6E-409C-BE32-E72D297353CC}">
              <c16:uniqueId val="{00000008-53FC-49DE-A09C-50B4D92B2C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3277</c:v>
                </c:pt>
                <c:pt idx="5">
                  <c:v>3206</c:v>
                </c:pt>
                <c:pt idx="8">
                  <c:v>3281</c:v>
                </c:pt>
                <c:pt idx="11">
                  <c:v>3061</c:v>
                </c:pt>
                <c:pt idx="14">
                  <c:v>3051</c:v>
                </c:pt>
              </c:numCache>
            </c:numRef>
          </c:val>
          <c:extLst>
            <c:ext xmlns:c16="http://schemas.microsoft.com/office/drawing/2014/chart" uri="{C3380CC4-5D6E-409C-BE32-E72D297353CC}">
              <c16:uniqueId val="{00000000-D6EA-4811-9FC8-CEB5B99845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c:v>
                </c:pt>
                <c:pt idx="5">
                  <c:v>82</c:v>
                </c:pt>
                <c:pt idx="8">
                  <c:v>82</c:v>
                </c:pt>
                <c:pt idx="11">
                  <c:v>57</c:v>
                </c:pt>
                <c:pt idx="14">
                  <c:v>82</c:v>
                </c:pt>
              </c:numCache>
            </c:numRef>
          </c:val>
          <c:extLst>
            <c:ext xmlns:c16="http://schemas.microsoft.com/office/drawing/2014/chart" uri="{C3380CC4-5D6E-409C-BE32-E72D297353CC}">
              <c16:uniqueId val="{00000001-D6EA-4811-9FC8-CEB5B99845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1950</c:v>
                </c:pt>
                <c:pt idx="5">
                  <c:v>1909</c:v>
                </c:pt>
                <c:pt idx="8">
                  <c:v>1765</c:v>
                </c:pt>
                <c:pt idx="11">
                  <c:v>1813</c:v>
                </c:pt>
                <c:pt idx="14">
                  <c:v>1839</c:v>
                </c:pt>
              </c:numCache>
            </c:numRef>
          </c:val>
          <c:extLst>
            <c:ext xmlns:c16="http://schemas.microsoft.com/office/drawing/2014/chart" uri="{C3380CC4-5D6E-409C-BE32-E72D297353CC}">
              <c16:uniqueId val="{00000002-D6EA-4811-9FC8-CEB5B99845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EA-4811-9FC8-CEB5B99845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EA-4811-9FC8-CEB5B99845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49</c:v>
                </c:pt>
                <c:pt idx="3">
                  <c:v>66</c:v>
                </c:pt>
                <c:pt idx="6">
                  <c:v>67</c:v>
                </c:pt>
                <c:pt idx="9">
                  <c:v>69</c:v>
                </c:pt>
                <c:pt idx="12">
                  <c:v>67</c:v>
                </c:pt>
              </c:numCache>
            </c:numRef>
          </c:val>
          <c:extLst>
            <c:ext xmlns:c16="http://schemas.microsoft.com/office/drawing/2014/chart" uri="{C3380CC4-5D6E-409C-BE32-E72D297353CC}">
              <c16:uniqueId val="{00000005-D6EA-4811-9FC8-CEB5B99845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963</c:v>
                </c:pt>
                <c:pt idx="3">
                  <c:v>1016</c:v>
                </c:pt>
                <c:pt idx="6">
                  <c:v>957</c:v>
                </c:pt>
                <c:pt idx="9">
                  <c:v>983</c:v>
                </c:pt>
                <c:pt idx="12">
                  <c:v>888</c:v>
                </c:pt>
              </c:numCache>
            </c:numRef>
          </c:val>
          <c:extLst>
            <c:ext xmlns:c16="http://schemas.microsoft.com/office/drawing/2014/chart" uri="{C3380CC4-5D6E-409C-BE32-E72D297353CC}">
              <c16:uniqueId val="{00000006-D6EA-4811-9FC8-CEB5B99845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c:v>
                </c:pt>
                <c:pt idx="3">
                  <c:v>41</c:v>
                </c:pt>
                <c:pt idx="6">
                  <c:v>38</c:v>
                </c:pt>
                <c:pt idx="9">
                  <c:v>33</c:v>
                </c:pt>
                <c:pt idx="12">
                  <c:v>33</c:v>
                </c:pt>
              </c:numCache>
            </c:numRef>
          </c:val>
          <c:extLst>
            <c:ext xmlns:c16="http://schemas.microsoft.com/office/drawing/2014/chart" uri="{C3380CC4-5D6E-409C-BE32-E72D297353CC}">
              <c16:uniqueId val="{00000007-D6EA-4811-9FC8-CEB5B99845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2096</c:v>
                </c:pt>
                <c:pt idx="3">
                  <c:v>2044</c:v>
                </c:pt>
                <c:pt idx="6">
                  <c:v>1803</c:v>
                </c:pt>
                <c:pt idx="9">
                  <c:v>1310</c:v>
                </c:pt>
                <c:pt idx="12">
                  <c:v>1022</c:v>
                </c:pt>
              </c:numCache>
            </c:numRef>
          </c:val>
          <c:extLst>
            <c:ext xmlns:c16="http://schemas.microsoft.com/office/drawing/2014/chart" uri="{C3380CC4-5D6E-409C-BE32-E72D297353CC}">
              <c16:uniqueId val="{00000008-D6EA-4811-9FC8-CEB5B99845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EA-4811-9FC8-CEB5B99845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2709</c:v>
                </c:pt>
                <c:pt idx="3">
                  <c:v>2726</c:v>
                </c:pt>
                <c:pt idx="6">
                  <c:v>2972</c:v>
                </c:pt>
                <c:pt idx="9">
                  <c:v>3041</c:v>
                </c:pt>
                <c:pt idx="12">
                  <c:v>3335</c:v>
                </c:pt>
              </c:numCache>
            </c:numRef>
          </c:val>
          <c:extLst>
            <c:ext xmlns:c16="http://schemas.microsoft.com/office/drawing/2014/chart" uri="{C3380CC4-5D6E-409C-BE32-E72D297353CC}">
              <c16:uniqueId val="{0000000A-D6EA-4811-9FC8-CEB5B99845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577</c:v>
                </c:pt>
                <c:pt idx="2">
                  <c:v>#N/A</c:v>
                </c:pt>
                <c:pt idx="3">
                  <c:v>#N/A</c:v>
                </c:pt>
                <c:pt idx="4">
                  <c:v>697</c:v>
                </c:pt>
                <c:pt idx="5">
                  <c:v>#N/A</c:v>
                </c:pt>
                <c:pt idx="6">
                  <c:v>#N/A</c:v>
                </c:pt>
                <c:pt idx="7">
                  <c:v>709</c:v>
                </c:pt>
                <c:pt idx="8">
                  <c:v>#N/A</c:v>
                </c:pt>
                <c:pt idx="9">
                  <c:v>#N/A</c:v>
                </c:pt>
                <c:pt idx="10">
                  <c:v>505</c:v>
                </c:pt>
                <c:pt idx="11">
                  <c:v>#N/A</c:v>
                </c:pt>
                <c:pt idx="12">
                  <c:v>#N/A</c:v>
                </c:pt>
                <c:pt idx="13">
                  <c:v>374</c:v>
                </c:pt>
                <c:pt idx="14">
                  <c:v>#N/A</c:v>
                </c:pt>
              </c:numCache>
            </c:numRef>
          </c:val>
          <c:smooth val="0"/>
          <c:extLst>
            <c:ext xmlns:c16="http://schemas.microsoft.com/office/drawing/2014/chart" uri="{C3380CC4-5D6E-409C-BE32-E72D297353CC}">
              <c16:uniqueId val="{0000000B-D6EA-4811-9FC8-CEB5B99845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386</c:v>
                </c:pt>
                <c:pt idx="1">
                  <c:v>403</c:v>
                </c:pt>
                <c:pt idx="2">
                  <c:v>653</c:v>
                </c:pt>
              </c:numCache>
            </c:numRef>
          </c:val>
          <c:extLst>
            <c:ext xmlns:c16="http://schemas.microsoft.com/office/drawing/2014/chart" uri="{C3380CC4-5D6E-409C-BE32-E72D297353CC}">
              <c16:uniqueId val="{00000000-C422-4DFE-9919-45F34A64BC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164</c:v>
                </c:pt>
                <c:pt idx="1">
                  <c:v>164</c:v>
                </c:pt>
                <c:pt idx="2">
                  <c:v>165</c:v>
                </c:pt>
              </c:numCache>
            </c:numRef>
          </c:val>
          <c:extLst>
            <c:ext xmlns:c16="http://schemas.microsoft.com/office/drawing/2014/chart" uri="{C3380CC4-5D6E-409C-BE32-E72D297353CC}">
              <c16:uniqueId val="{00000001-C422-4DFE-9919-45F34A64BC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4502</c:v>
                </c:pt>
                <c:pt idx="1">
                  <c:v>4524</c:v>
                </c:pt>
                <c:pt idx="2">
                  <c:v>4298</c:v>
                </c:pt>
              </c:numCache>
            </c:numRef>
          </c:val>
          <c:extLst>
            <c:ext xmlns:c16="http://schemas.microsoft.com/office/drawing/2014/chart" uri="{C3380CC4-5D6E-409C-BE32-E72D297353CC}">
              <c16:uniqueId val="{00000002-C422-4DFE-9919-45F34A64BC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{C8823924-348C-4CFE-9B45-3642C0C36928}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014-44BF-ABF9-B50C66626A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{AAE7E7AD-390E-45B8-AB7C-D954498F5423}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14-44BF-ABF9-B50C66626A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{FC42DB33-5B22-47B4-B23E-9923794EA470}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14-44BF-ABF9-B50C66626A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{DC0C9036-6092-4D5B-95C8-DD7CAE1CC6D7}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14-44BF-ABF9-B50C66626A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{18AF5139-AC27-4F2A-A498-0D673F507499}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14-44BF-ABF9-B50C66626AF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{F71143B3-DC97-4961-A4F3-600F1CE2D832}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014-44BF-ABF9-B50C66626AF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{FFA20FCC-3407-49B4-ACA4-C90698FC36F3}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014-44BF-ABF9-B50C66626AF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{9532BFCB-82B7-4E45-8B4A-279973424337}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014-44BF-ABF9-B50C66626AF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{14E8A520-FCC4-43E6-AFB1-11C250B2610F}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014-44BF-ABF9-B50C66626A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61.6</c:v>
                </c:pt>
                <c:pt idx="16">
                  <c:v>57.8</c:v>
                </c:pt>
                <c:pt idx="24">
                  <c:v>57.7</c:v>
                </c:pt>
                <c:pt idx="32">
                  <c:v>57.3</c:v>
                </c:pt>
              </c:numCache>
            </c:numRef>
          </c:xVal>
          <c:yVal>
            <c:numRef>
              <c:f>公会計指標分析・財政指標組合せ分析表!$BP$51:$DC$51</c:f>
              <c:numCache>
                <c:formatCode>#,##0.0;"▲ "#,##0.0</c:formatCode>
                <c:ptCount val="40"/>
                <c:pt idx="0">
                  <c:v>33.299999999999997</c:v>
                </c:pt>
                <c:pt idx="8">
                  <c:v>40.299999999999997</c:v>
                </c:pt>
                <c:pt idx="16">
                  <c:v>41.1</c:v>
                </c:pt>
                <c:pt idx="24">
                  <c:v>29.6</c:v>
                </c:pt>
                <c:pt idx="32">
                  <c:v>20.100000000000001</c:v>
                </c:pt>
              </c:numCache>
            </c:numRef>
          </c:yVal>
          <c:smooth val="0"/>
          <c:extLst>
            <c:ext xmlns:c16="http://schemas.microsoft.com/office/drawing/2014/chart" uri="{C3380CC4-5D6E-409C-BE32-E72D297353CC}">
              <c16:uniqueId val="{00000009-F014-44BF-ABF9-B50C66626A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{42E6A43C-492A-469F-9EF7-48333D5CBDC3}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014-44BF-ABF9-B50C66626A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{43C40320-282F-47AB-9EA7-DE501AA2505E}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14-44BF-ABF9-B50C66626A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{EBDDA343-DD0A-447A-ABCE-A7EF9F102C5D}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14-44BF-ABF9-B50C66626A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{9A1CA1E1-DFE0-443C-9A6B-9B09B30DB8E4}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14-44BF-ABF9-B50C66626A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{B931CB01-BD5B-471E-B0A8-01DACD6AE851}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14-44BF-ABF9-B50C66626AF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{419C45AA-B400-4E53-8C9D-477ADF84FE69}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014-44BF-ABF9-B50C66626AF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{2D838DD8-6988-45DA-9AAC-5000BEDA3919}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014-44BF-ABF9-B50C66626AF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{CFE16252-F730-4E83-ADEA-B166BE200616}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014-44BF-ABF9-B50C66626AF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{4652E745-75F1-46BE-81BD-B0AFFDC04BAC}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014-44BF-ABF9-B50C66626A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014-44BF-ABF9-B50C66626AFC}"/>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{EA3913CF-8D5B-4C01-906C-B78132CD9D9C}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33-4754-A98C-8BF8898C6F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{7F26A144-C76B-4218-86D0-DCE78AC8B6FF}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33-4754-A98C-8BF8898C6F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{069AFFB2-01DF-499B-BBE2-B52061E9A18E}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33-4754-A98C-8BF8898C6F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{815A44E4-FEC2-412C-8417-90E5F138BE20}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33-4754-A98C-8BF8898C6F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{413A0F6B-2515-47CD-B780-79AE6756CB91}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33-4754-A98C-8BF8898C6F4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{9B06BD69-6D85-444F-ACD7-99DE9CD9A2C6}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33-4754-A98C-8BF8898C6F4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{22FB0A45-7E8F-4C48-B13F-633E4F004F7B}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33-4754-A98C-8BF8898C6F4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{FE717600-5082-4600-95BC-BC0265A89AEF}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33-4754-A98C-8BF8898C6F4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{E8860DA3-292F-4A7A-A6D0-1959DA0F36ED}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33-4754-A98C-8BF8898C6F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c:v>
                </c:pt>
                <c:pt idx="16">
                  <c:v>6.2</c:v>
                </c:pt>
                <c:pt idx="24">
                  <c:v>6</c:v>
                </c:pt>
                <c:pt idx="32">
                  <c:v>4.5</c:v>
                </c:pt>
              </c:numCache>
            </c:numRef>
          </c:xVal>
          <c:yVal>
            <c:numRef>
              <c:f>公会計指標分析・財政指標組合せ分析表!$BP$73:$DC$73</c:f>
              <c:numCache>
                <c:formatCode>#,##0.0;"▲ "#,##0.0</c:formatCode>
                <c:ptCount val="40"/>
                <c:pt idx="0">
                  <c:v>33.299999999999997</c:v>
                </c:pt>
                <c:pt idx="8">
                  <c:v>40.299999999999997</c:v>
                </c:pt>
                <c:pt idx="16">
                  <c:v>41.1</c:v>
                </c:pt>
                <c:pt idx="24">
                  <c:v>29.6</c:v>
                </c:pt>
                <c:pt idx="32">
                  <c:v>20.100000000000001</c:v>
                </c:pt>
              </c:numCache>
            </c:numRef>
          </c:yVal>
          <c:smooth val="0"/>
          <c:extLst>
            <c:ext xmlns:c16="http://schemas.microsoft.com/office/drawing/2014/chart" uri="{C3380CC4-5D6E-409C-BE32-E72D297353CC}">
              <c16:uniqueId val="{00000009-6233-4754-A98C-8BF8898C6F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9349670903693754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{DC4A87EA-EAB6-4185-A07C-3E36F4C78CD0}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33-4754-A98C-8BF8898C6F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{D4355D89-CE02-437F-A920-16D4729EBE7E}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33-4754-A98C-8BF8898C6F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{276968DE-33E4-4481-A21E-FFEF1D1463D5}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33-4754-A98C-8BF8898C6F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{91F8B827-1878-4267-A196-2180F68EC2AB}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33-4754-A98C-8BF8898C6F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{4571EDC9-74F6-4C44-9716-B3C12EFF1DF1}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33-4754-A98C-8BF8898C6F4D}"/>
                </c:ext>
              </c:extLst>
            </c:dLbl>
            <c:dLbl>
              <c:idx val="8"/>
              <c:layout>
                <c:manualLayout>
                  <c:x val="0"/>
                  <c:y val="-5.934967090369455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{8F3E63A9-5CAE-45F6-A210-27DF7E869CC5}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33-4754-A98C-8BF8898C6F4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{AA29C35A-84D9-47D3-B35D-3BFDD0027907}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33-4754-A98C-8BF8898C6F4D}"/>
                </c:ext>
              </c:extLst>
            </c:dLbl>
            <c:dLbl>
              <c:idx val="24"/>
              <c:layout>
                <c:manualLayout>
                  <c:x val="0"/>
                  <c:y val="-1.762218415282619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{4049C185-25B3-4BB6-A428-F0ED91CA62B4}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33-4754-A98C-8BF8898C6F4D}"/>
                </c:ext>
              </c:extLst>
            </c:dLbl>
            <c:dLbl>
              <c:idx val="32"/>
              <c:layout>
                <c:manualLayout>
                  <c:x val="0"/>
                  <c:y val="1.762218415282617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{D8A7F211-8D09-4885-B828-6827A77D87A4}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33-4754-A98C-8BF8898C6F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6233-4754-A98C-8BF8898C6F4D}"/>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実施した大規模な普通建設事業にかかる元利償還金は減少してきている。新発債についても、普通交付税の事業費補正や公債費算入において有利な分のみ借入している。今後は新庁舎建設に伴う新発債の借入により、元利償還金の増加は必須であることから、適正な財政運営を図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該当なし</a:t>
          </a:r>
          <a:r>
            <a:rPr kumimoji="1" lang="ja-JP" altLang="ja-JP" sz="1100">
              <a:solidFill>
                <a:schemeClr val="dk1"/>
              </a:solidFill>
              <a:effectLst/>
              <a:latin typeface="+mn-lt"/>
              <a:ea typeface="+mn-ea"/>
              <a:cs typeface="+mn-cs"/>
            </a:rPr>
            <a:t>。</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将来負担額については、</a:t>
          </a:r>
          <a:r>
            <a:rPr kumimoji="1" lang="ja-JP" altLang="en-US" sz="1100">
              <a:solidFill>
                <a:schemeClr val="dk1"/>
              </a:solidFill>
              <a:effectLst/>
              <a:latin typeface="+mn-lt"/>
              <a:ea typeface="+mn-ea"/>
              <a:cs typeface="+mn-cs"/>
            </a:rPr>
            <a:t>過疎債の借入により増加傾向にある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今後は新庁舎建設に伴う新発債の借入による地方債残高の増加及び</a:t>
          </a:r>
          <a:r>
            <a:rPr kumimoji="1" lang="ja-JP" altLang="en-US" sz="1100">
              <a:solidFill>
                <a:schemeClr val="dk1"/>
              </a:solidFill>
              <a:effectLst/>
              <a:latin typeface="+mn-lt"/>
              <a:ea typeface="+mn-ea"/>
              <a:cs typeface="+mn-cs"/>
            </a:rPr>
            <a:t>充当可能</a:t>
          </a:r>
          <a:r>
            <a:rPr kumimoji="1" lang="ja-JP" altLang="ja-JP" sz="1100">
              <a:solidFill>
                <a:schemeClr val="dk1"/>
              </a:solidFill>
              <a:effectLst/>
              <a:latin typeface="+mn-lt"/>
              <a:ea typeface="+mn-ea"/>
              <a:cs typeface="+mn-cs"/>
            </a:rPr>
            <a:t>基金の取り崩しにより、将来負担額も増加が見込まれることから、各種事業についてさらに精査するとともに、事業の縮小等を実施し、より一層の抑制に努める。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奈良県明日香村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年度、基金全体額は５０億円程度で推移しており、大きな変動は見られない。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今後、役場庁舎の建設等により基金の取り崩しをおこなうため、令和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年度に基金全体の額が減少することとなる。その後、過疎債等新発債の借入よる元利償還金の増加が控えていることから、基金の取り崩しをおこなわないように財政運営の健全化を図ることとする。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整備基金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明日香村における歴史的風土の保存及び生活環境の整備等に関する特別措置法（明日香法）第８条の規定により、国（</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億円）や県（６億円）の補助を受けて造成。運用益を明日香村の歴史的風土保存や文化財の発掘調査等に充てるための基金。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役場庁舎建設基金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役場庁舎建設資金の造成のための基金。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村民の文化能力開発のための基金。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高齢保健福祉の増進のための基金。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文化財保存事業の推進のための基金。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その他特定目的基金のうち、増減が多いのは役場庁舎建設基金である。役場庁舎の建設をおこなう令和２～４年度に全額を取り崩す予定である。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役場庁舎の建設等により基金の取り崩しをおこなうため、その他特目基金全体の額が減少することとなる。その後、過疎債等新発債の借入よる元利償還金の増加が控えていることから、他の基金の取り崩しをおこなわないように財政運営の健全化を図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a:t>
          </a:r>
          <a:r>
            <a:rPr kumimoji="1" lang="ja-JP" altLang="en-US" sz="1100">
              <a:solidFill>
                <a:schemeClr val="dk1"/>
              </a:solidFill>
              <a:effectLst/>
              <a:latin typeface="+mn-lt"/>
              <a:ea typeface="+mn-ea"/>
              <a:cs typeface="+mn-cs"/>
            </a:rPr>
            <a:t>今後役場庁舎建設による大規模事業が控えているため、普通交付税で増加分やコロナにより事業中止等となった分について財政調整基金に積立をおこなったため</a:t>
          </a:r>
          <a:r>
            <a:rPr kumimoji="1" lang="ja-JP" altLang="ja-JP" sz="1100">
              <a:solidFill>
                <a:schemeClr val="dk1"/>
              </a:solidFill>
              <a:effectLst/>
              <a:latin typeface="+mn-lt"/>
              <a:ea typeface="+mn-ea"/>
              <a:cs typeface="+mn-cs"/>
            </a:rPr>
            <a:t>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今後、役場庁舎の建設等の大規模事業があり、過疎債等新発債の借入による元利償還金の増加が控えていることから、財政調整基金の取り崩しをおこなわないように健全な財政運営をおこなうこととする。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減債基金は取り崩しをおこなっておらず、大きな変動はみられない。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今後、役場庁舎の建設等の大規模事業があり、過疎債等新発債の借入による元利償還金の増加が控えていることから、減債基金の取り崩しをおこなわないように健全な財政運営をおこなうこととする。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5,471
5,451
24.10
5,222,683
4,937,197
280,686
2,145,331
3,335,265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本村では、平成２８年度に策定して公共施設等総合管理計画において、中長期的な視点から、維持管理・更新、耐震化・長寿命化、統合や廃止等を計画的におこなっていくとしている。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有形固定資産減価償却率は、設備投資により微減していますが、全体的に施設の老朽化が進んでいる。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155363</xdr:rowOff>
    </xdr:from>
    <xdr:to>
      <xdr:col>19</xdr:col>
      <xdr:colOff>187325</xdr:colOff>
      <xdr:row>30</xdr:row>
      <xdr:rowOff>85513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34713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93534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158962</xdr:rowOff>
    </xdr:from>
    <xdr:to>
      <xdr:col>15</xdr:col>
      <xdr:colOff>187325</xdr:colOff>
      <xdr:row>30</xdr:row>
      <xdr:rowOff>89112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38312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94973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31</xdr:row>
      <xdr:rowOff>3598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953337"/>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94192</xdr:rowOff>
    </xdr:from>
    <xdr:to>
      <xdr:col>7</xdr:col>
      <xdr:colOff>187325</xdr:colOff>
      <xdr:row>30</xdr:row>
      <xdr:rowOff>24342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144992</xdr:rowOff>
    </xdr:from>
    <xdr:to>
      <xdr:col>11</xdr:col>
      <xdr:colOff>136525</xdr:colOff>
      <xdr:row>31</xdr:row>
      <xdr:rowOff>3598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88567"/>
          <a:ext cx="762000" cy="20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102040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105639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40869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３年度に実施されたクリーンセンター建設事業等の大規模事業に係る既発債の発行が終了し、将来負担額は減少傾向にあるものの、類似団体と比較して明日香村特別措置法の関係により、各種事業への人員を増加しているため職員数が多く、人件費が高い水準にあるため、債務償還比率も類似団体と比べ高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143951</xdr:rowOff>
    </xdr:from>
    <xdr:to>
      <xdr:col>76</xdr:col>
      <xdr:colOff>73025</xdr:colOff>
      <xdr:row>30</xdr:row>
      <xdr:rowOff>74101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88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122378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86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154680</xdr:rowOff>
    </xdr:from>
    <xdr:to>
      <xdr:col>72</xdr:col>
      <xdr:colOff>123825</xdr:colOff>
      <xdr:row>31</xdr:row>
      <xdr:rowOff>84830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23301</xdr:rowOff>
    </xdr:from>
    <xdr:to>
      <xdr:col>76</xdr:col>
      <xdr:colOff>22225</xdr:colOff>
      <xdr:row>31</xdr:row>
      <xdr:rowOff>34030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938326"/>
          <a:ext cx="711200" cy="18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10372</xdr:rowOff>
    </xdr:from>
    <xdr:to>
      <xdr:col>68</xdr:col>
      <xdr:colOff>123825</xdr:colOff>
      <xdr:row>31</xdr:row>
      <xdr:rowOff>111972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34030</xdr:rowOff>
    </xdr:from>
    <xdr:to>
      <xdr:col>72</xdr:col>
      <xdr:colOff>73025</xdr:colOff>
      <xdr:row>31</xdr:row>
      <xdr:rowOff>61172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120505"/>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38917</xdr:rowOff>
    </xdr:from>
    <xdr:to>
      <xdr:col>64</xdr:col>
      <xdr:colOff>123825</xdr:colOff>
      <xdr:row>30</xdr:row>
      <xdr:rowOff>140517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89717</xdr:rowOff>
    </xdr:from>
    <xdr:to>
      <xdr:col>68</xdr:col>
      <xdr:colOff>73025</xdr:colOff>
      <xdr:row>31</xdr:row>
      <xdr:rowOff>61172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004742"/>
          <a:ext cx="762000" cy="14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166467</xdr:rowOff>
    </xdr:from>
    <xdr:to>
      <xdr:col>60</xdr:col>
      <xdr:colOff>123825</xdr:colOff>
      <xdr:row>30</xdr:row>
      <xdr:rowOff>96617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9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45817</xdr:rowOff>
    </xdr:from>
    <xdr:to>
      <xdr:col>64</xdr:col>
      <xdr:colOff>73025</xdr:colOff>
      <xdr:row>30</xdr:row>
      <xdr:rowOff>89717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960842"/>
          <a:ext cx="762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75957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16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103099</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18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131644</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04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87744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00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5,471
5,451
24.10
5,222,683
4,937,197
280,686
2,145,331
3,335,265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59055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988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798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45720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379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45720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7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113047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144290</xdr:rowOff>
    </xdr:from>
    <xdr:to>
      <xdr:col>55</xdr:col>
      <xdr:colOff>50800</xdr:colOff>
      <xdr:row>36</xdr:row>
      <xdr:rowOff>74440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1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167167</xdr:rowOff>
    </xdr:from>
    <xdr:ext cx="599010"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599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157028</xdr:rowOff>
    </xdr:from>
    <xdr:to>
      <xdr:col>50</xdr:col>
      <xdr:colOff>165100</xdr:colOff>
      <xdr:row>36</xdr:row>
      <xdr:rowOff>87178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1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23640</xdr:rowOff>
    </xdr:from>
    <xdr:to>
      <xdr:col>55</xdr:col>
      <xdr:colOff>0</xdr:colOff>
      <xdr:row>36</xdr:row>
      <xdr:rowOff>36378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195840"/>
          <a:ext cx="8382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161819</xdr:rowOff>
    </xdr:from>
    <xdr:to>
      <xdr:col>46</xdr:col>
      <xdr:colOff>38100</xdr:colOff>
      <xdr:row>36</xdr:row>
      <xdr:rowOff>91969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1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36378</xdr:rowOff>
    </xdr:from>
    <xdr:to>
      <xdr:col>50</xdr:col>
      <xdr:colOff>114300</xdr:colOff>
      <xdr:row>36</xdr:row>
      <xdr:rowOff>41169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208578"/>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986</xdr:rowOff>
    </xdr:from>
    <xdr:to>
      <xdr:col>41</xdr:col>
      <xdr:colOff>101600</xdr:colOff>
      <xdr:row>36</xdr:row>
      <xdr:rowOff>102586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41169</xdr:rowOff>
    </xdr:from>
    <xdr:to>
      <xdr:col>45</xdr:col>
      <xdr:colOff>177800</xdr:colOff>
      <xdr:row>36</xdr:row>
      <xdr:rowOff>51786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213369"/>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13083</xdr:rowOff>
    </xdr:from>
    <xdr:to>
      <xdr:col>36</xdr:col>
      <xdr:colOff>165100</xdr:colOff>
      <xdr:row>36</xdr:row>
      <xdr:rowOff>114683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1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51786</xdr:rowOff>
    </xdr:from>
    <xdr:to>
      <xdr:col>41</xdr:col>
      <xdr:colOff>50800</xdr:colOff>
      <xdr:row>36</xdr:row>
      <xdr:rowOff>63883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223986"/>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103705</xdr:rowOff>
    </xdr:from>
    <xdr:ext cx="599010"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27094" y="593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108496</xdr:rowOff>
    </xdr:from>
    <xdr:ext cx="599010"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50794" y="593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119113</xdr:rowOff>
    </xdr:from>
    <xdr:ext cx="599010"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61794" y="594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131210</xdr:rowOff>
    </xdr:from>
    <xdr:ext cx="599010"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672794" y="596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145143</xdr:rowOff>
    </xdr:from>
    <xdr:to>
      <xdr:col>24</xdr:col>
      <xdr:colOff>114300</xdr:colOff>
      <xdr:row>60</xdr:row>
      <xdr:rowOff>75293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168020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24493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2837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168184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2559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148590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019300" y="102559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42273</xdr:rowOff>
    </xdr:from>
    <xdr:to>
      <xdr:col>6</xdr:col>
      <xdr:colOff>38100</xdr:colOff>
      <xdr:row>59</xdr:row>
      <xdr:rowOff>143873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93073</xdr:rowOff>
    </xdr:from>
    <xdr:to>
      <xdr:col>10</xdr:col>
      <xdr:colOff>114300</xdr:colOff>
      <xdr:row>59</xdr:row>
      <xdr:rowOff>148590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20862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160400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116180</xdr:rowOff>
    </xdr:from>
    <xdr:to>
      <xdr:col>55</xdr:col>
      <xdr:colOff>50800</xdr:colOff>
      <xdr:row>64</xdr:row>
      <xdr:rowOff>46330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31107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3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117242</xdr:rowOff>
    </xdr:from>
    <xdr:to>
      <xdr:col>50</xdr:col>
      <xdr:colOff>165100</xdr:colOff>
      <xdr:row>64</xdr:row>
      <xdr:rowOff>47392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166980</xdr:rowOff>
    </xdr:from>
    <xdr:to>
      <xdr:col>55</xdr:col>
      <xdr:colOff>0</xdr:colOff>
      <xdr:row>63</xdr:row>
      <xdr:rowOff>168042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68330"/>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117642</xdr:rowOff>
    </xdr:from>
    <xdr:to>
      <xdr:col>46</xdr:col>
      <xdr:colOff>38100</xdr:colOff>
      <xdr:row>64</xdr:row>
      <xdr:rowOff>47792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168042</xdr:rowOff>
    </xdr:from>
    <xdr:to>
      <xdr:col>50</xdr:col>
      <xdr:colOff>114300</xdr:colOff>
      <xdr:row>63</xdr:row>
      <xdr:rowOff>168442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6939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119438</xdr:rowOff>
    </xdr:from>
    <xdr:to>
      <xdr:col>41</xdr:col>
      <xdr:colOff>101600</xdr:colOff>
      <xdr:row>64</xdr:row>
      <xdr:rowOff>49588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168442</xdr:rowOff>
    </xdr:from>
    <xdr:to>
      <xdr:col>45</xdr:col>
      <xdr:colOff>177800</xdr:colOff>
      <xdr:row>63</xdr:row>
      <xdr:rowOff>170238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6979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120414</xdr:rowOff>
    </xdr:from>
    <xdr:to>
      <xdr:col>36</xdr:col>
      <xdr:colOff>165100</xdr:colOff>
      <xdr:row>64</xdr:row>
      <xdr:rowOff>50564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170238</xdr:rowOff>
    </xdr:from>
    <xdr:to>
      <xdr:col>41</xdr:col>
      <xdr:colOff>50800</xdr:colOff>
      <xdr:row>63</xdr:row>
      <xdr:rowOff>171214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71588"/>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38519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1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38919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101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40715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41691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1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00000000-0008-0000-0E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00000000-0008-0000-0E00-00003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21" name="【認定こども園・幼稚園・保育所】&#10;有形固定資産減価償却率最大値テキスト">
          <a:extLst>
            <a:ext uri="{FF2B5EF4-FFF2-40B4-BE49-F238E27FC236}">
              <a16:creationId xmlns:a16="http://schemas.microsoft.com/office/drawing/2014/main" id="{00000000-0008-0000-0E00-000041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00000000-0008-0000-0E00-000043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xdr:rowOff>
    </xdr:from>
    <xdr:to>
      <xdr:col>85</xdr:col>
      <xdr:colOff>177800</xdr:colOff>
      <xdr:row>36</xdr:row>
      <xdr:rowOff>102235</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23512</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00000000-0008-0000-0E00-00004F010000}"/>
            </a:ext>
          </a:extLst>
        </xdr:cNvPr>
        <xdr:cNvSpPr txBox="1"/>
      </xdr:nvSpPr>
      <xdr:spPr>
        <a:xfrm>
          <a:off x="16357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51435</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5481300" y="61950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22860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4592300" y="61664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114935</xdr:rowOff>
    </xdr:from>
    <xdr:to>
      <xdr:col>72</xdr:col>
      <xdr:colOff>38100</xdr:colOff>
      <xdr:row>36</xdr:row>
      <xdr:rowOff>45085</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3652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35</xdr:row>
      <xdr:rowOff>165735</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3703300" y="6166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160655</xdr:rowOff>
    </xdr:from>
    <xdr:to>
      <xdr:col>67</xdr:col>
      <xdr:colOff>101600</xdr:colOff>
      <xdr:row>36</xdr:row>
      <xdr:rowOff>90805</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165735</xdr:rowOff>
    </xdr:from>
    <xdr:to>
      <xdr:col>71</xdr:col>
      <xdr:colOff>177800</xdr:colOff>
      <xdr:row>36</xdr:row>
      <xdr:rowOff>40005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2814300" y="61664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00000000-0008-0000-0E00-000058010000}"/>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00000000-0008-0000-0E00-00005901000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00000000-0008-0000-0E00-00005A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5266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61612</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3500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a:extLst>
            <a:ext uri="{FF2B5EF4-FFF2-40B4-BE49-F238E27FC236}">
              <a16:creationId xmlns:a16="http://schemas.microsoft.com/office/drawing/2014/main" id="{00000000-0008-0000-0E00-00007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374" name="【認定こども園・幼稚園・保育所】&#10;一人当たり面積最小値テキスト">
          <a:extLst>
            <a:ext uri="{FF2B5EF4-FFF2-40B4-BE49-F238E27FC236}">
              <a16:creationId xmlns:a16="http://schemas.microsoft.com/office/drawing/2014/main" id="{00000000-0008-0000-0E00-000076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376" name="【認定こども園・幼稚園・保育所】&#10;一人当たり面積最大値テキスト">
          <a:extLst>
            <a:ext uri="{FF2B5EF4-FFF2-40B4-BE49-F238E27FC236}">
              <a16:creationId xmlns:a16="http://schemas.microsoft.com/office/drawing/2014/main" id="{00000000-0008-0000-0E00-000078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78" name="【認定こども園・幼稚園・保育所】&#10;一人当たり面積平均値テキスト">
          <a:extLst>
            <a:ext uri="{FF2B5EF4-FFF2-40B4-BE49-F238E27FC236}">
              <a16:creationId xmlns:a16="http://schemas.microsoft.com/office/drawing/2014/main" id="{00000000-0008-0000-0E00-00007A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129642</xdr:rowOff>
    </xdr:from>
    <xdr:to>
      <xdr:col>116</xdr:col>
      <xdr:colOff>114300</xdr:colOff>
      <xdr:row>33</xdr:row>
      <xdr:rowOff>59792</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22110700" y="56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82669</xdr:rowOff>
    </xdr:from>
    <xdr:ext cx="469744" cy="259045"/>
    <xdr:sp macro="" textlink="">
      <xdr:nvSpPr>
        <xdr:cNvPr id="390" name="【認定こども園・幼稚園・保育所】&#10;一人当たり面積該当値テキスト">
          <a:extLst>
            <a:ext uri="{FF2B5EF4-FFF2-40B4-BE49-F238E27FC236}">
              <a16:creationId xmlns:a16="http://schemas.microsoft.com/office/drawing/2014/main" id="{00000000-0008-0000-0E00-000086010000}"/>
            </a:ext>
          </a:extLst>
        </xdr:cNvPr>
        <xdr:cNvSpPr txBox="1"/>
      </xdr:nvSpPr>
      <xdr:spPr>
        <a:xfrm>
          <a:off x="22199600"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149758</xdr:rowOff>
    </xdr:from>
    <xdr:to>
      <xdr:col>112</xdr:col>
      <xdr:colOff>38100</xdr:colOff>
      <xdr:row>33</xdr:row>
      <xdr:rowOff>79908</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21272500" y="56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8992</xdr:rowOff>
    </xdr:from>
    <xdr:to>
      <xdr:col>116</xdr:col>
      <xdr:colOff>63500</xdr:colOff>
      <xdr:row>33</xdr:row>
      <xdr:rowOff>29108</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21323300" y="5666842"/>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157074</xdr:rowOff>
    </xdr:from>
    <xdr:to>
      <xdr:col>107</xdr:col>
      <xdr:colOff>101600</xdr:colOff>
      <xdr:row>33</xdr:row>
      <xdr:rowOff>87224</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0383500" y="56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29108</xdr:rowOff>
    </xdr:from>
    <xdr:to>
      <xdr:col>111</xdr:col>
      <xdr:colOff>177800</xdr:colOff>
      <xdr:row>33</xdr:row>
      <xdr:rowOff>36424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20434300" y="568695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2083</xdr:rowOff>
    </xdr:from>
    <xdr:to>
      <xdr:col>102</xdr:col>
      <xdr:colOff>165100</xdr:colOff>
      <xdr:row>33</xdr:row>
      <xdr:rowOff>103683</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9494500" y="56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36424</xdr:rowOff>
    </xdr:from>
    <xdr:to>
      <xdr:col>107</xdr:col>
      <xdr:colOff>50800</xdr:colOff>
      <xdr:row>33</xdr:row>
      <xdr:rowOff>52883</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19545300" y="569427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20371</xdr:rowOff>
    </xdr:from>
    <xdr:to>
      <xdr:col>98</xdr:col>
      <xdr:colOff>38100</xdr:colOff>
      <xdr:row>33</xdr:row>
      <xdr:rowOff>121971</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8605500" y="56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52883</xdr:rowOff>
    </xdr:from>
    <xdr:to>
      <xdr:col>102</xdr:col>
      <xdr:colOff>114300</xdr:colOff>
      <xdr:row>33</xdr:row>
      <xdr:rowOff>71171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18656300" y="571073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00000000-0008-0000-0E00-00008F010000}"/>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00000000-0008-0000-0E00-000090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01" name="n_3aveValue【認定こども園・幼稚園・保育所】&#10;一人当たり面積">
          <a:extLst>
            <a:ext uri="{FF2B5EF4-FFF2-40B4-BE49-F238E27FC236}">
              <a16:creationId xmlns:a16="http://schemas.microsoft.com/office/drawing/2014/main" id="{00000000-0008-0000-0E00-000091010000}"/>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02" name="n_4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96435</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541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103751</xdr:rowOff>
    </xdr:from>
    <xdr:ext cx="469744" cy="259045"/>
    <xdr:sp macro="" textlink="">
      <xdr:nvSpPr>
        <xdr:cNvPr id="404" name="n_2main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54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120210</xdr:rowOff>
    </xdr:from>
    <xdr:ext cx="469744" cy="259045"/>
    <xdr:sp macro="" textlink="">
      <xdr:nvSpPr>
        <xdr:cNvPr id="405" name="n_3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9310427" y="543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138498</xdr:rowOff>
    </xdr:from>
    <xdr:ext cx="469744" cy="259045"/>
    <xdr:sp macro="" textlink="">
      <xdr:nvSpPr>
        <xdr:cNvPr id="406" name="n_4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8421427" y="545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00000000-0008-0000-0E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00000000-0008-0000-0E00-0000B101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00000000-0008-0000-0E00-0000B3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00000000-0008-0000-0E00-0000B501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138612</xdr:rowOff>
    </xdr:from>
    <xdr:to>
      <xdr:col>85</xdr:col>
      <xdr:colOff>177800</xdr:colOff>
      <xdr:row>62</xdr:row>
      <xdr:rowOff>68762</xdr:rowOff>
    </xdr:to>
    <xdr:sp macro="" textlink="">
      <xdr:nvSpPr>
        <xdr:cNvPr id="448" name="楕円 447">
          <a:extLst>
            <a:ext uri="{FF2B5EF4-FFF2-40B4-BE49-F238E27FC236}">
              <a16:creationId xmlns:a16="http://schemas.microsoft.com/office/drawing/2014/main" id="{00000000-0008-0000-0E00-0000C0010000}"/>
            </a:ext>
          </a:extLst>
        </xdr:cNvPr>
        <xdr:cNvSpPr/>
      </xdr:nvSpPr>
      <xdr:spPr>
        <a:xfrm>
          <a:off x="16268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117039</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0000000-0008-0000-0E00-0000C1010000}"/>
            </a:ext>
          </a:extLst>
        </xdr:cNvPr>
        <xdr:cNvSpPr txBox="1"/>
      </xdr:nvSpPr>
      <xdr:spPr>
        <a:xfrm>
          <a:off x="16357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128815</xdr:rowOff>
    </xdr:from>
    <xdr:to>
      <xdr:col>81</xdr:col>
      <xdr:colOff>101600</xdr:colOff>
      <xdr:row>62</xdr:row>
      <xdr:rowOff>58965</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5430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8165</xdr:rowOff>
    </xdr:from>
    <xdr:to>
      <xdr:col>85</xdr:col>
      <xdr:colOff>127000</xdr:colOff>
      <xdr:row>62</xdr:row>
      <xdr:rowOff>17962</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5481300" y="1063806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119017</xdr:rowOff>
    </xdr:from>
    <xdr:to>
      <xdr:col>76</xdr:col>
      <xdr:colOff>165100</xdr:colOff>
      <xdr:row>62</xdr:row>
      <xdr:rowOff>49167</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4541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169817</xdr:rowOff>
    </xdr:from>
    <xdr:to>
      <xdr:col>81</xdr:col>
      <xdr:colOff>50800</xdr:colOff>
      <xdr:row>62</xdr:row>
      <xdr:rowOff>8165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4592300" y="106282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119017</xdr:rowOff>
    </xdr:from>
    <xdr:to>
      <xdr:col>72</xdr:col>
      <xdr:colOff>38100</xdr:colOff>
      <xdr:row>62</xdr:row>
      <xdr:rowOff>49167</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3652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169817</xdr:rowOff>
    </xdr:from>
    <xdr:to>
      <xdr:col>76</xdr:col>
      <xdr:colOff>114300</xdr:colOff>
      <xdr:row>61</xdr:row>
      <xdr:rowOff>169817</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3703300" y="10628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169817</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814300" y="10447020"/>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E00-0000CA01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E00-0000CB01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460" name="n_3aveValue【学校施設】&#10;有形固定資産減価償却率">
          <a:extLst>
            <a:ext uri="{FF2B5EF4-FFF2-40B4-BE49-F238E27FC236}">
              <a16:creationId xmlns:a16="http://schemas.microsoft.com/office/drawing/2014/main" id="{00000000-0008-0000-0E00-0000CC01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461" name="n_4aveValue【学校施設】&#10;有形固定資産減価償却率">
          <a:extLst>
            <a:ext uri="{FF2B5EF4-FFF2-40B4-BE49-F238E27FC236}">
              <a16:creationId xmlns:a16="http://schemas.microsoft.com/office/drawing/2014/main" id="{00000000-0008-0000-0E00-0000CD01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50092</xdr:rowOff>
    </xdr:from>
    <xdr:ext cx="405111" cy="259045"/>
    <xdr:sp macro="" textlink="">
      <xdr:nvSpPr>
        <xdr:cNvPr id="462" name="n_1mainValue【学校施設】&#10;有形固定資産減価償却率">
          <a:extLst>
            <a:ext uri="{FF2B5EF4-FFF2-40B4-BE49-F238E27FC236}">
              <a16:creationId xmlns:a16="http://schemas.microsoft.com/office/drawing/2014/main" id="{00000000-0008-0000-0E00-0000CE010000}"/>
            </a:ext>
          </a:extLst>
        </xdr:cNvPr>
        <xdr:cNvSpPr txBox="1"/>
      </xdr:nvSpPr>
      <xdr:spPr>
        <a:xfrm>
          <a:off x="15266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40294</xdr:rowOff>
    </xdr:from>
    <xdr:ext cx="405111" cy="259045"/>
    <xdr:sp macro="" textlink="">
      <xdr:nvSpPr>
        <xdr:cNvPr id="463" name="n_2mainValue【学校施設】&#10;有形固定資産減価償却率">
          <a:extLst>
            <a:ext uri="{FF2B5EF4-FFF2-40B4-BE49-F238E27FC236}">
              <a16:creationId xmlns:a16="http://schemas.microsoft.com/office/drawing/2014/main" id="{00000000-0008-0000-0E00-0000CF010000}"/>
            </a:ext>
          </a:extLst>
        </xdr:cNvPr>
        <xdr:cNvSpPr txBox="1"/>
      </xdr:nvSpPr>
      <xdr:spPr>
        <a:xfrm>
          <a:off x="14389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40294</xdr:rowOff>
    </xdr:from>
    <xdr:ext cx="405111" cy="259045"/>
    <xdr:sp macro="" textlink="">
      <xdr:nvSpPr>
        <xdr:cNvPr id="464" name="n_3mainValue【学校施設】&#10;有形固定資産減価償却率">
          <a:extLst>
            <a:ext uri="{FF2B5EF4-FFF2-40B4-BE49-F238E27FC236}">
              <a16:creationId xmlns:a16="http://schemas.microsoft.com/office/drawing/2014/main" id="{00000000-0008-0000-0E00-0000D0010000}"/>
            </a:ext>
          </a:extLst>
        </xdr:cNvPr>
        <xdr:cNvSpPr txBox="1"/>
      </xdr:nvSpPr>
      <xdr:spPr>
        <a:xfrm>
          <a:off x="13500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65" name="n_4mainValue【学校施設】&#10;有形固定資産減価償却率">
          <a:extLst>
            <a:ext uri="{FF2B5EF4-FFF2-40B4-BE49-F238E27FC236}">
              <a16:creationId xmlns:a16="http://schemas.microsoft.com/office/drawing/2014/main" id="{00000000-0008-0000-0E00-0000D1010000}"/>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E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E00-0000EA01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E00-0000EC01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E00-0000EE010000}"/>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49974</xdr:rowOff>
    </xdr:from>
    <xdr:to>
      <xdr:col>116</xdr:col>
      <xdr:colOff>114300</xdr:colOff>
      <xdr:row>56</xdr:row>
      <xdr:rowOff>151574</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22110700" y="96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3001</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E00-0000FA010000}"/>
            </a:ext>
          </a:extLst>
        </xdr:cNvPr>
        <xdr:cNvSpPr txBox="1"/>
      </xdr:nvSpPr>
      <xdr:spPr>
        <a:xfrm>
          <a:off x="22199600" y="960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67691</xdr:rowOff>
    </xdr:from>
    <xdr:to>
      <xdr:col>112</xdr:col>
      <xdr:colOff>38100</xdr:colOff>
      <xdr:row>56</xdr:row>
      <xdr:rowOff>169291</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21272500" y="96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100774</xdr:rowOff>
    </xdr:from>
    <xdr:to>
      <xdr:col>116</xdr:col>
      <xdr:colOff>63500</xdr:colOff>
      <xdr:row>56</xdr:row>
      <xdr:rowOff>118491</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21323300" y="9701974"/>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74358</xdr:rowOff>
    </xdr:from>
    <xdr:to>
      <xdr:col>107</xdr:col>
      <xdr:colOff>101600</xdr:colOff>
      <xdr:row>57</xdr:row>
      <xdr:rowOff>4508</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20383500" y="96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118491</xdr:rowOff>
    </xdr:from>
    <xdr:to>
      <xdr:col>111</xdr:col>
      <xdr:colOff>177800</xdr:colOff>
      <xdr:row>56</xdr:row>
      <xdr:rowOff>125158</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20434300" y="9719691"/>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89027</xdr:rowOff>
    </xdr:from>
    <xdr:to>
      <xdr:col>102</xdr:col>
      <xdr:colOff>165100</xdr:colOff>
      <xdr:row>57</xdr:row>
      <xdr:rowOff>19177</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9494500" y="96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125158</xdr:rowOff>
    </xdr:from>
    <xdr:to>
      <xdr:col>107</xdr:col>
      <xdr:colOff>50800</xdr:colOff>
      <xdr:row>56</xdr:row>
      <xdr:rowOff>139827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9545300" y="972635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41402</xdr:rowOff>
    </xdr:from>
    <xdr:to>
      <xdr:col>98</xdr:col>
      <xdr:colOff>38100</xdr:colOff>
      <xdr:row>58</xdr:row>
      <xdr:rowOff>143002</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8605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139827</xdr:rowOff>
    </xdr:from>
    <xdr:to>
      <xdr:col>102</xdr:col>
      <xdr:colOff>114300</xdr:colOff>
      <xdr:row>58</xdr:row>
      <xdr:rowOff>92202</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8656300" y="9741027"/>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515" name="n_1aveValue【学校施設】&#10;一人当たり面積">
          <a:extLst>
            <a:ext uri="{FF2B5EF4-FFF2-40B4-BE49-F238E27FC236}">
              <a16:creationId xmlns:a16="http://schemas.microsoft.com/office/drawing/2014/main" id="{00000000-0008-0000-0E00-000003020000}"/>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516" name="n_2aveValue【学校施設】&#10;一人当たり面積">
          <a:extLst>
            <a:ext uri="{FF2B5EF4-FFF2-40B4-BE49-F238E27FC236}">
              <a16:creationId xmlns:a16="http://schemas.microsoft.com/office/drawing/2014/main" id="{00000000-0008-0000-0E00-000004020000}"/>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517" name="n_3aveValue【学校施設】&#10;一人当たり面積">
          <a:extLst>
            <a:ext uri="{FF2B5EF4-FFF2-40B4-BE49-F238E27FC236}">
              <a16:creationId xmlns:a16="http://schemas.microsoft.com/office/drawing/2014/main" id="{00000000-0008-0000-0E00-000005020000}"/>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518" name="n_4aveValue【学校施設】&#10;一人当たり面積">
          <a:extLst>
            <a:ext uri="{FF2B5EF4-FFF2-40B4-BE49-F238E27FC236}">
              <a16:creationId xmlns:a16="http://schemas.microsoft.com/office/drawing/2014/main" id="{00000000-0008-0000-0E00-000006020000}"/>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14368</xdr:rowOff>
    </xdr:from>
    <xdr:ext cx="469744" cy="259045"/>
    <xdr:sp macro="" textlink="">
      <xdr:nvSpPr>
        <xdr:cNvPr id="519" name="n_1mainValue【学校施設】&#10;一人当たり面積">
          <a:extLst>
            <a:ext uri="{FF2B5EF4-FFF2-40B4-BE49-F238E27FC236}">
              <a16:creationId xmlns:a16="http://schemas.microsoft.com/office/drawing/2014/main" id="{00000000-0008-0000-0E00-000007020000}"/>
            </a:ext>
          </a:extLst>
        </xdr:cNvPr>
        <xdr:cNvSpPr txBox="1"/>
      </xdr:nvSpPr>
      <xdr:spPr>
        <a:xfrm>
          <a:off x="21075727" y="94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21035</xdr:rowOff>
    </xdr:from>
    <xdr:ext cx="469744" cy="259045"/>
    <xdr:sp macro="" textlink="">
      <xdr:nvSpPr>
        <xdr:cNvPr id="520" name="n_2mainValue【学校施設】&#10;一人当たり面積">
          <a:extLst>
            <a:ext uri="{FF2B5EF4-FFF2-40B4-BE49-F238E27FC236}">
              <a16:creationId xmlns:a16="http://schemas.microsoft.com/office/drawing/2014/main" id="{00000000-0008-0000-0E00-000008020000}"/>
            </a:ext>
          </a:extLst>
        </xdr:cNvPr>
        <xdr:cNvSpPr txBox="1"/>
      </xdr:nvSpPr>
      <xdr:spPr>
        <a:xfrm>
          <a:off x="20199427" y="945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35704</xdr:rowOff>
    </xdr:from>
    <xdr:ext cx="469744" cy="259045"/>
    <xdr:sp macro="" textlink="">
      <xdr:nvSpPr>
        <xdr:cNvPr id="521" name="n_3mainValue【学校施設】&#10;一人当たり面積">
          <a:extLst>
            <a:ext uri="{FF2B5EF4-FFF2-40B4-BE49-F238E27FC236}">
              <a16:creationId xmlns:a16="http://schemas.microsoft.com/office/drawing/2014/main" id="{00000000-0008-0000-0E00-000009020000}"/>
            </a:ext>
          </a:extLst>
        </xdr:cNvPr>
        <xdr:cNvSpPr txBox="1"/>
      </xdr:nvSpPr>
      <xdr:spPr>
        <a:xfrm>
          <a:off x="19310427" y="94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159529</xdr:rowOff>
    </xdr:from>
    <xdr:ext cx="469744" cy="259045"/>
    <xdr:sp macro="" textlink="">
      <xdr:nvSpPr>
        <xdr:cNvPr id="522" name="n_4mainValue【学校施設】&#10;一人当たり面積">
          <a:extLst>
            <a:ext uri="{FF2B5EF4-FFF2-40B4-BE49-F238E27FC236}">
              <a16:creationId xmlns:a16="http://schemas.microsoft.com/office/drawing/2014/main" id="{00000000-0008-0000-0E00-00000A020000}"/>
            </a:ext>
          </a:extLst>
        </xdr:cNvPr>
        <xdr:cNvSpPr txBox="1"/>
      </xdr:nvSpPr>
      <xdr:spPr>
        <a:xfrm>
          <a:off x="18421427" y="976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a:extLst>
            <a:ext uri="{FF2B5EF4-FFF2-40B4-BE49-F238E27FC236}">
              <a16:creationId xmlns:a16="http://schemas.microsoft.com/office/drawing/2014/main" id="{00000000-0008-0000-0E00-00003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公民館】&#10;有形固定資産減価償却率最小値テキスト">
          <a:extLst>
            <a:ext uri="{FF2B5EF4-FFF2-40B4-BE49-F238E27FC236}">
              <a16:creationId xmlns:a16="http://schemas.microsoft.com/office/drawing/2014/main" id="{00000000-0008-0000-0E00-000035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567" name="【公民館】&#10;有形固定資産減価償却率最大値テキスト">
          <a:extLst>
            <a:ext uri="{FF2B5EF4-FFF2-40B4-BE49-F238E27FC236}">
              <a16:creationId xmlns:a16="http://schemas.microsoft.com/office/drawing/2014/main" id="{00000000-0008-0000-0E00-000037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569" name="【公民館】&#10;有形固定資産減価償却率平均値テキスト">
          <a:extLst>
            <a:ext uri="{FF2B5EF4-FFF2-40B4-BE49-F238E27FC236}">
              <a16:creationId xmlns:a16="http://schemas.microsoft.com/office/drawing/2014/main" id="{00000000-0008-0000-0E00-000039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31931</xdr:rowOff>
    </xdr:from>
    <xdr:to>
      <xdr:col>85</xdr:col>
      <xdr:colOff>177800</xdr:colOff>
      <xdr:row>107</xdr:row>
      <xdr:rowOff>133531</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6268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10358</xdr:rowOff>
    </xdr:from>
    <xdr:ext cx="405111" cy="259045"/>
    <xdr:sp macro="" textlink="">
      <xdr:nvSpPr>
        <xdr:cNvPr id="581" name="【公民館】&#10;有形固定資産減価償却率該当値テキスト">
          <a:extLst>
            <a:ext uri="{FF2B5EF4-FFF2-40B4-BE49-F238E27FC236}">
              <a16:creationId xmlns:a16="http://schemas.microsoft.com/office/drawing/2014/main" id="{00000000-0008-0000-0E00-000045020000}"/>
            </a:ext>
          </a:extLst>
        </xdr:cNvPr>
        <xdr:cNvSpPr txBox="1"/>
      </xdr:nvSpPr>
      <xdr:spPr>
        <a:xfrm>
          <a:off x="16357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10705</xdr:rowOff>
    </xdr:from>
    <xdr:to>
      <xdr:col>81</xdr:col>
      <xdr:colOff>101600</xdr:colOff>
      <xdr:row>107</xdr:row>
      <xdr:rowOff>112305</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5430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61505</xdr:rowOff>
    </xdr:from>
    <xdr:to>
      <xdr:col>85</xdr:col>
      <xdr:colOff>127000</xdr:colOff>
      <xdr:row>107</xdr:row>
      <xdr:rowOff>82731</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5481300" y="184066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61505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4592300" y="18387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41911</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3703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110308</xdr:rowOff>
    </xdr:from>
    <xdr:to>
      <xdr:col>67</xdr:col>
      <xdr:colOff>101600</xdr:colOff>
      <xdr:row>107</xdr:row>
      <xdr:rowOff>40458</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276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107</xdr:row>
      <xdr:rowOff>41911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814300" y="183348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590" name="n_1aveValue【公民館】&#10;有形固定資産減価償却率">
          <a:extLst>
            <a:ext uri="{FF2B5EF4-FFF2-40B4-BE49-F238E27FC236}">
              <a16:creationId xmlns:a16="http://schemas.microsoft.com/office/drawing/2014/main" id="{00000000-0008-0000-0E00-00004E02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591" name="n_2aveValue【公民館】&#10;有形固定資産減価償却率">
          <a:extLst>
            <a:ext uri="{FF2B5EF4-FFF2-40B4-BE49-F238E27FC236}">
              <a16:creationId xmlns:a16="http://schemas.microsoft.com/office/drawing/2014/main" id="{00000000-0008-0000-0E00-00004F02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592" name="n_3aveValue【公民館】&#10;有形固定資産減価償却率">
          <a:extLst>
            <a:ext uri="{FF2B5EF4-FFF2-40B4-BE49-F238E27FC236}">
              <a16:creationId xmlns:a16="http://schemas.microsoft.com/office/drawing/2014/main" id="{00000000-0008-0000-0E00-00005002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593" name="n_4aveValue【公民館】&#10;有形固定資産減価償却率">
          <a:extLst>
            <a:ext uri="{FF2B5EF4-FFF2-40B4-BE49-F238E27FC236}">
              <a16:creationId xmlns:a16="http://schemas.microsoft.com/office/drawing/2014/main" id="{00000000-0008-0000-0E00-00005102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103432</xdr:rowOff>
    </xdr:from>
    <xdr:ext cx="405111" cy="259045"/>
    <xdr:sp macro="" textlink="">
      <xdr:nvSpPr>
        <xdr:cNvPr id="594" name="n_1mainValue【公民館】&#10;有形固定資産減価償却率">
          <a:extLst>
            <a:ext uri="{FF2B5EF4-FFF2-40B4-BE49-F238E27FC236}">
              <a16:creationId xmlns:a16="http://schemas.microsoft.com/office/drawing/2014/main" id="{00000000-0008-0000-0E00-000052020000}"/>
            </a:ext>
          </a:extLst>
        </xdr:cNvPr>
        <xdr:cNvSpPr txBox="1"/>
      </xdr:nvSpPr>
      <xdr:spPr>
        <a:xfrm>
          <a:off x="152660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595" name="n_2mainValue【公民館】&#10;有形固定資産減価償却率">
          <a:extLst>
            <a:ext uri="{FF2B5EF4-FFF2-40B4-BE49-F238E27FC236}">
              <a16:creationId xmlns:a16="http://schemas.microsoft.com/office/drawing/2014/main" id="{00000000-0008-0000-0E00-000053020000}"/>
            </a:ext>
          </a:extLst>
        </xdr:cNvPr>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596" name="n_3mainValue【公民館】&#10;有形固定資産減価償却率">
          <a:extLst>
            <a:ext uri="{FF2B5EF4-FFF2-40B4-BE49-F238E27FC236}">
              <a16:creationId xmlns:a16="http://schemas.microsoft.com/office/drawing/2014/main" id="{00000000-0008-0000-0E00-000054020000}"/>
            </a:ext>
          </a:extLst>
        </xdr:cNvPr>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31585</xdr:rowOff>
    </xdr:from>
    <xdr:ext cx="405111" cy="259045"/>
    <xdr:sp macro="" textlink="">
      <xdr:nvSpPr>
        <xdr:cNvPr id="597" name="n_4mainValue【公民館】&#10;有形固定資産減価償却率">
          <a:extLst>
            <a:ext uri="{FF2B5EF4-FFF2-40B4-BE49-F238E27FC236}">
              <a16:creationId xmlns:a16="http://schemas.microsoft.com/office/drawing/2014/main" id="{00000000-0008-0000-0E00-000055020000}"/>
            </a:ext>
          </a:extLst>
        </xdr:cNvPr>
        <xdr:cNvSpPr txBox="1"/>
      </xdr:nvSpPr>
      <xdr:spPr>
        <a:xfrm>
          <a:off x="12611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a:extLst>
            <a:ext uri="{FF2B5EF4-FFF2-40B4-BE49-F238E27FC236}">
              <a16:creationId xmlns:a16="http://schemas.microsoft.com/office/drawing/2014/main" id="{00000000-0008-0000-0E00-00006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18" name="【公民館】&#10;一人当たり面積最小値テキスト">
          <a:extLst>
            <a:ext uri="{FF2B5EF4-FFF2-40B4-BE49-F238E27FC236}">
              <a16:creationId xmlns:a16="http://schemas.microsoft.com/office/drawing/2014/main" id="{00000000-0008-0000-0E00-00006A02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20" name="【公民館】&#10;一人当たり面積最大値テキスト">
          <a:extLst>
            <a:ext uri="{FF2B5EF4-FFF2-40B4-BE49-F238E27FC236}">
              <a16:creationId xmlns:a16="http://schemas.microsoft.com/office/drawing/2014/main" id="{00000000-0008-0000-0E00-00006C02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22" name="【公民館】&#10;一人当たり面積平均値テキスト">
          <a:extLst>
            <a:ext uri="{FF2B5EF4-FFF2-40B4-BE49-F238E27FC236}">
              <a16:creationId xmlns:a16="http://schemas.microsoft.com/office/drawing/2014/main" id="{00000000-0008-0000-0E00-00006E020000}"/>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7113</xdr:rowOff>
    </xdr:from>
    <xdr:to>
      <xdr:col>116</xdr:col>
      <xdr:colOff>114300</xdr:colOff>
      <xdr:row>103</xdr:row>
      <xdr:rowOff>108713</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22110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29990</xdr:rowOff>
    </xdr:from>
    <xdr:ext cx="469744" cy="259045"/>
    <xdr:sp macro="" textlink="">
      <xdr:nvSpPr>
        <xdr:cNvPr id="634" name="【公民館】&#10;一人当たり面積該当値テキスト">
          <a:extLst>
            <a:ext uri="{FF2B5EF4-FFF2-40B4-BE49-F238E27FC236}">
              <a16:creationId xmlns:a16="http://schemas.microsoft.com/office/drawing/2014/main" id="{00000000-0008-0000-0E00-00007A020000}"/>
            </a:ext>
          </a:extLst>
        </xdr:cNvPr>
        <xdr:cNvSpPr txBox="1"/>
      </xdr:nvSpPr>
      <xdr:spPr>
        <a:xfrm>
          <a:off x="22199600" y="17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17399</xdr:rowOff>
    </xdr:from>
    <xdr:to>
      <xdr:col>112</xdr:col>
      <xdr:colOff>38100</xdr:colOff>
      <xdr:row>103</xdr:row>
      <xdr:rowOff>118999</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21272500" y="176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57913</xdr:rowOff>
    </xdr:from>
    <xdr:to>
      <xdr:col>116</xdr:col>
      <xdr:colOff>63500</xdr:colOff>
      <xdr:row>103</xdr:row>
      <xdr:rowOff>68199</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21323300" y="17717263"/>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21400</xdr:rowOff>
    </xdr:from>
    <xdr:to>
      <xdr:col>107</xdr:col>
      <xdr:colOff>101600</xdr:colOff>
      <xdr:row>103</xdr:row>
      <xdr:rowOff>123000</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20383500" y="176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68199</xdr:rowOff>
    </xdr:from>
    <xdr:to>
      <xdr:col>111</xdr:col>
      <xdr:colOff>177800</xdr:colOff>
      <xdr:row>103</xdr:row>
      <xdr:rowOff>72200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20434300" y="1772754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29400</xdr:rowOff>
    </xdr:from>
    <xdr:to>
      <xdr:col>102</xdr:col>
      <xdr:colOff>165100</xdr:colOff>
      <xdr:row>103</xdr:row>
      <xdr:rowOff>131000</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9494500" y="176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72200</xdr:rowOff>
    </xdr:from>
    <xdr:to>
      <xdr:col>107</xdr:col>
      <xdr:colOff>50800</xdr:colOff>
      <xdr:row>103</xdr:row>
      <xdr:rowOff>80200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9545300" y="17731550"/>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38545</xdr:rowOff>
    </xdr:from>
    <xdr:to>
      <xdr:col>98</xdr:col>
      <xdr:colOff>38100</xdr:colOff>
      <xdr:row>103</xdr:row>
      <xdr:rowOff>140145</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8605500" y="176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80200</xdr:rowOff>
    </xdr:from>
    <xdr:to>
      <xdr:col>102</xdr:col>
      <xdr:colOff>114300</xdr:colOff>
      <xdr:row>103</xdr:row>
      <xdr:rowOff>89345</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flipV="1">
          <a:off x="18656300" y="1773955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643" name="n_1aveValue【公民館】&#10;一人当たり面積">
          <a:extLst>
            <a:ext uri="{FF2B5EF4-FFF2-40B4-BE49-F238E27FC236}">
              <a16:creationId xmlns:a16="http://schemas.microsoft.com/office/drawing/2014/main" id="{00000000-0008-0000-0E00-000083020000}"/>
            </a:ext>
          </a:extLst>
        </xdr:cNvPr>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644" name="n_2aveValue【公民館】&#10;一人当たり面積">
          <a:extLst>
            <a:ext uri="{FF2B5EF4-FFF2-40B4-BE49-F238E27FC236}">
              <a16:creationId xmlns:a16="http://schemas.microsoft.com/office/drawing/2014/main" id="{00000000-0008-0000-0E00-000084020000}"/>
            </a:ext>
          </a:extLst>
        </xdr:cNvPr>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645" name="n_3aveValue【公民館】&#10;一人当たり面積">
          <a:extLst>
            <a:ext uri="{FF2B5EF4-FFF2-40B4-BE49-F238E27FC236}">
              <a16:creationId xmlns:a16="http://schemas.microsoft.com/office/drawing/2014/main" id="{00000000-0008-0000-0E00-000085020000}"/>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646" name="n_4aveValue【公民館】&#10;一人当たり面積">
          <a:extLst>
            <a:ext uri="{FF2B5EF4-FFF2-40B4-BE49-F238E27FC236}">
              <a16:creationId xmlns:a16="http://schemas.microsoft.com/office/drawing/2014/main" id="{00000000-0008-0000-0E00-000086020000}"/>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135526</xdr:rowOff>
    </xdr:from>
    <xdr:ext cx="469744" cy="259045"/>
    <xdr:sp macro="" textlink="">
      <xdr:nvSpPr>
        <xdr:cNvPr id="647" name="n_1mainValue【公民館】&#10;一人当たり面積">
          <a:extLst>
            <a:ext uri="{FF2B5EF4-FFF2-40B4-BE49-F238E27FC236}">
              <a16:creationId xmlns:a16="http://schemas.microsoft.com/office/drawing/2014/main" id="{00000000-0008-0000-0E00-000087020000}"/>
            </a:ext>
          </a:extLst>
        </xdr:cNvPr>
        <xdr:cNvSpPr txBox="1"/>
      </xdr:nvSpPr>
      <xdr:spPr>
        <a:xfrm>
          <a:off x="21075727" y="1745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139527</xdr:rowOff>
    </xdr:from>
    <xdr:ext cx="469744" cy="259045"/>
    <xdr:sp macro="" textlink="">
      <xdr:nvSpPr>
        <xdr:cNvPr id="648" name="n_2mainValue【公民館】&#10;一人当たり面積">
          <a:extLst>
            <a:ext uri="{FF2B5EF4-FFF2-40B4-BE49-F238E27FC236}">
              <a16:creationId xmlns:a16="http://schemas.microsoft.com/office/drawing/2014/main" id="{00000000-0008-0000-0E00-000088020000}"/>
            </a:ext>
          </a:extLst>
        </xdr:cNvPr>
        <xdr:cNvSpPr txBox="1"/>
      </xdr:nvSpPr>
      <xdr:spPr>
        <a:xfrm>
          <a:off x="20199427" y="174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147527</xdr:rowOff>
    </xdr:from>
    <xdr:ext cx="469744" cy="259045"/>
    <xdr:sp macro="" textlink="">
      <xdr:nvSpPr>
        <xdr:cNvPr id="649" name="n_3mainValue【公民館】&#10;一人当たり面積">
          <a:extLst>
            <a:ext uri="{FF2B5EF4-FFF2-40B4-BE49-F238E27FC236}">
              <a16:creationId xmlns:a16="http://schemas.microsoft.com/office/drawing/2014/main" id="{00000000-0008-0000-0E00-000089020000}"/>
            </a:ext>
          </a:extLst>
        </xdr:cNvPr>
        <xdr:cNvSpPr txBox="1"/>
      </xdr:nvSpPr>
      <xdr:spPr>
        <a:xfrm>
          <a:off x="19310427" y="1746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156672</xdr:rowOff>
    </xdr:from>
    <xdr:ext cx="469744" cy="259045"/>
    <xdr:sp macro="" textlink="">
      <xdr:nvSpPr>
        <xdr:cNvPr id="650" name="n_4mainValue【公民館】&#10;一人当たり面積">
          <a:extLst>
            <a:ext uri="{FF2B5EF4-FFF2-40B4-BE49-F238E27FC236}">
              <a16:creationId xmlns:a16="http://schemas.microsoft.com/office/drawing/2014/main" id="{00000000-0008-0000-0E00-00008A020000}"/>
            </a:ext>
          </a:extLst>
        </xdr:cNvPr>
        <xdr:cNvSpPr txBox="1"/>
      </xdr:nvSpPr>
      <xdr:spPr>
        <a:xfrm>
          <a:off x="18421427" y="1747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類似団体と比較して有形固定資産減価償却率が高くなっている施設は、学校施設、公民館であり、低くなっている施設は道路、幼稚園、橋梁である。</a:t>
          </a:r>
          <a:endParaRPr lang="ja-JP" altLang="ja-JP" sz="1400">
            <a:effectLst/>
          </a:endParaRPr>
        </a:p>
        <a:p>
          <a:r>
            <a:rPr kumimoji="1" lang="ja-JP" altLang="ja-JP" sz="1100">
              <a:solidFill>
                <a:schemeClr val="dk1"/>
              </a:solidFill>
              <a:effectLst/>
              <a:latin typeface="+mn-lt"/>
              <a:ea typeface="+mn-ea"/>
              <a:cs typeface="+mn-cs"/>
            </a:rPr>
            <a:t>特に学校施設の有形固定資産減価償却率が高くなっており、令和２・３年度は小学校老朽改修工事を実施、令和４年度に中学校の老朽改修工事を実施予定である</a:t>
          </a:r>
          <a:r>
            <a:rPr kumimoji="1" lang="ja-JP" altLang="en-US" sz="1100">
              <a:solidFill>
                <a:schemeClr val="dk1"/>
              </a:solidFill>
              <a:effectLst/>
              <a:latin typeface="+mn-lt"/>
              <a:ea typeface="+mn-ea"/>
              <a:cs typeface="+mn-cs"/>
            </a:rPr>
            <a:t>など、老朽化対策に取り組んでいくこととしている。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5,471
5,451
24.10
5,222,683
4,937,197
280,686
2,145,331
3,335,265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136434</xdr:rowOff>
    </xdr:from>
    <xdr:to>
      <xdr:col>24</xdr:col>
      <xdr:colOff>114300</xdr:colOff>
      <xdr:row>40</xdr:row>
      <xdr:rowOff>66584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136434</xdr:rowOff>
    </xdr:from>
    <xdr:to>
      <xdr:col>20</xdr:col>
      <xdr:colOff>38100</xdr:colOff>
      <xdr:row>40</xdr:row>
      <xdr:rowOff>66584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xdr:rowOff>
    </xdr:from>
    <xdr:to>
      <xdr:col>24</xdr:col>
      <xdr:colOff>63500</xdr:colOff>
      <xdr:row>40</xdr:row>
      <xdr:rowOff>15784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73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136434</xdr:rowOff>
    </xdr:from>
    <xdr:to>
      <xdr:col>15</xdr:col>
      <xdr:colOff>101600</xdr:colOff>
      <xdr:row>40</xdr:row>
      <xdr:rowOff>66584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xdr:rowOff>
    </xdr:from>
    <xdr:to>
      <xdr:col>19</xdr:col>
      <xdr:colOff>177800</xdr:colOff>
      <xdr:row>40</xdr:row>
      <xdr:rowOff>15784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73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136434</xdr:rowOff>
    </xdr:from>
    <xdr:to>
      <xdr:col>10</xdr:col>
      <xdr:colOff>165100</xdr:colOff>
      <xdr:row>40</xdr:row>
      <xdr:rowOff>66584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xdr:rowOff>
    </xdr:from>
    <xdr:to>
      <xdr:col>15</xdr:col>
      <xdr:colOff>50800</xdr:colOff>
      <xdr:row>40</xdr:row>
      <xdr:rowOff>15784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73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115207</xdr:rowOff>
    </xdr:from>
    <xdr:to>
      <xdr:col>6</xdr:col>
      <xdr:colOff>38100</xdr:colOff>
      <xdr:row>37</xdr:row>
      <xdr:rowOff>45357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166007</xdr:rowOff>
    </xdr:from>
    <xdr:to>
      <xdr:col>10</xdr:col>
      <xdr:colOff>114300</xdr:colOff>
      <xdr:row>40</xdr:row>
      <xdr:rowOff>15784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38207"/>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81099</xdr:rowOff>
    </xdr:from>
    <xdr:to>
      <xdr:col>54</xdr:col>
      <xdr:colOff>189865</xdr:colOff>
      <xdr:row>42</xdr:row>
      <xdr:rowOff>28847</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6596199"/>
          <a:ext cx="0" cy="63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32674</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28847</xdr:rowOff>
    </xdr:from>
    <xdr:to>
      <xdr:col>55</xdr:col>
      <xdr:colOff>88900</xdr:colOff>
      <xdr:row>42</xdr:row>
      <xdr:rowOff>28847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2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27776</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637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81099</xdr:rowOff>
    </xdr:from>
    <xdr:to>
      <xdr:col>55</xdr:col>
      <xdr:colOff>88900</xdr:colOff>
      <xdr:row>38</xdr:row>
      <xdr:rowOff>81099</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65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69504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92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46627</xdr:rowOff>
    </xdr:from>
    <xdr:to>
      <xdr:col>55</xdr:col>
      <xdr:colOff>50800</xdr:colOff>
      <xdr:row>41</xdr:row>
      <xdr:rowOff>148227</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707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28666</xdr:rowOff>
    </xdr:from>
    <xdr:to>
      <xdr:col>50</xdr:col>
      <xdr:colOff>165100</xdr:colOff>
      <xdr:row>41</xdr:row>
      <xdr:rowOff>130266</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705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28666</xdr:rowOff>
    </xdr:from>
    <xdr:to>
      <xdr:col>46</xdr:col>
      <xdr:colOff>38100</xdr:colOff>
      <xdr:row>41</xdr:row>
      <xdr:rowOff>130266</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705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43362</xdr:rowOff>
    </xdr:from>
    <xdr:to>
      <xdr:col>41</xdr:col>
      <xdr:colOff>101600</xdr:colOff>
      <xdr:row>41</xdr:row>
      <xdr:rowOff>144962</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707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72753</xdr:rowOff>
    </xdr:from>
    <xdr:to>
      <xdr:col>36</xdr:col>
      <xdr:colOff>165100</xdr:colOff>
      <xdr:row>42</xdr:row>
      <xdr:rowOff>2903</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71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61323</xdr:rowOff>
    </xdr:from>
    <xdr:to>
      <xdr:col>55</xdr:col>
      <xdr:colOff>50800</xdr:colOff>
      <xdr:row>41</xdr:row>
      <xdr:rowOff>162923</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25054</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62956</xdr:rowOff>
    </xdr:from>
    <xdr:to>
      <xdr:col>50</xdr:col>
      <xdr:colOff>165100</xdr:colOff>
      <xdr:row>41</xdr:row>
      <xdr:rowOff>164556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112123</xdr:rowOff>
    </xdr:from>
    <xdr:to>
      <xdr:col>55</xdr:col>
      <xdr:colOff>0</xdr:colOff>
      <xdr:row>41</xdr:row>
      <xdr:rowOff>113756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71415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62956</xdr:rowOff>
    </xdr:from>
    <xdr:to>
      <xdr:col>46</xdr:col>
      <xdr:colOff>38100</xdr:colOff>
      <xdr:row>41</xdr:row>
      <xdr:rowOff>164556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113756</xdr:rowOff>
    </xdr:from>
    <xdr:to>
      <xdr:col>50</xdr:col>
      <xdr:colOff>114300</xdr:colOff>
      <xdr:row>41</xdr:row>
      <xdr:rowOff>113756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8750300" y="714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64588</xdr:rowOff>
    </xdr:from>
    <xdr:to>
      <xdr:col>41</xdr:col>
      <xdr:colOff>101600</xdr:colOff>
      <xdr:row>41</xdr:row>
      <xdr:rowOff>166188</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113756</xdr:rowOff>
    </xdr:from>
    <xdr:to>
      <xdr:col>45</xdr:col>
      <xdr:colOff>177800</xdr:colOff>
      <xdr:row>41</xdr:row>
      <xdr:rowOff>115388</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861300" y="7143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36830</xdr:rowOff>
    </xdr:from>
    <xdr:to>
      <xdr:col>36</xdr:col>
      <xdr:colOff>165100</xdr:colOff>
      <xdr:row>33</xdr:row>
      <xdr:rowOff>138430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87630</xdr:rowOff>
    </xdr:from>
    <xdr:to>
      <xdr:col>41</xdr:col>
      <xdr:colOff>50800</xdr:colOff>
      <xdr:row>41</xdr:row>
      <xdr:rowOff>115388</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5745480"/>
          <a:ext cx="889000" cy="139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146793</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83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146793</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83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161489</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84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165480</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155683</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155683</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157315</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718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154957</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69744"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22352</xdr:rowOff>
    </xdr:from>
    <xdr:to>
      <xdr:col>6</xdr:col>
      <xdr:colOff>38100</xdr:colOff>
      <xdr:row>60</xdr:row>
      <xdr:rowOff>123952</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73152</xdr:rowOff>
    </xdr:from>
    <xdr:to>
      <xdr:col>10</xdr:col>
      <xdr:colOff>114300</xdr:colOff>
      <xdr:row>64</xdr:row>
      <xdr:rowOff>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360152"/>
          <a:ext cx="889000" cy="6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41927</xdr:rowOff>
    </xdr:from>
    <xdr:ext cx="469744"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49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41927</xdr:rowOff>
    </xdr:from>
    <xdr:ext cx="469744"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673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41927</xdr:rowOff>
    </xdr:from>
    <xdr:ext cx="469744"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784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115079</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91694</xdr:rowOff>
    </xdr:from>
    <xdr:to>
      <xdr:col>55</xdr:col>
      <xdr:colOff>50800</xdr:colOff>
      <xdr:row>64</xdr:row>
      <xdr:rowOff>21844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6621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0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142494</xdr:rowOff>
    </xdr:from>
    <xdr:to>
      <xdr:col>55</xdr:col>
      <xdr:colOff>0</xdr:colOff>
      <xdr:row>63</xdr:row>
      <xdr:rowOff>144018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9438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93599</xdr:rowOff>
    </xdr:from>
    <xdr:to>
      <xdr:col>46</xdr:col>
      <xdr:colOff>38100</xdr:colOff>
      <xdr:row>64</xdr:row>
      <xdr:rowOff>23749</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144018</xdr:rowOff>
    </xdr:from>
    <xdr:to>
      <xdr:col>50</xdr:col>
      <xdr:colOff>114300</xdr:colOff>
      <xdr:row>63</xdr:row>
      <xdr:rowOff>144399</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4536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94742</xdr:rowOff>
    </xdr:from>
    <xdr:to>
      <xdr:col>41</xdr:col>
      <xdr:colOff>101600</xdr:colOff>
      <xdr:row>64</xdr:row>
      <xdr:rowOff>24892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144399</xdr:rowOff>
    </xdr:from>
    <xdr:to>
      <xdr:col>45</xdr:col>
      <xdr:colOff>177800</xdr:colOff>
      <xdr:row>63</xdr:row>
      <xdr:rowOff>145542</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9457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9398</xdr:rowOff>
    </xdr:from>
    <xdr:to>
      <xdr:col>36</xdr:col>
      <xdr:colOff>165100</xdr:colOff>
      <xdr:row>64</xdr:row>
      <xdr:rowOff>110998</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145542</xdr:rowOff>
    </xdr:from>
    <xdr:to>
      <xdr:col>41</xdr:col>
      <xdr:colOff>50800</xdr:colOff>
      <xdr:row>64</xdr:row>
      <xdr:rowOff>60198</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94689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14876</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16019</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102125</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10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0000000-0008-0000-0F00-000051010000}"/>
            </a:ext>
          </a:extLst>
        </xdr:cNvPr>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150495</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5481300" y="62712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166370</xdr:rowOff>
    </xdr:from>
    <xdr:to>
      <xdr:col>76</xdr:col>
      <xdr:colOff>165100</xdr:colOff>
      <xdr:row>36</xdr:row>
      <xdr:rowOff>96520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4541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45720</xdr:rowOff>
    </xdr:from>
    <xdr:to>
      <xdr:col>81</xdr:col>
      <xdr:colOff>50800</xdr:colOff>
      <xdr:row>36</xdr:row>
      <xdr:rowOff>99060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4592300" y="6217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45720</xdr:rowOff>
    </xdr:from>
    <xdr:to>
      <xdr:col>76</xdr:col>
      <xdr:colOff>114300</xdr:colOff>
      <xdr:row>36</xdr:row>
      <xdr:rowOff>45720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3703300" y="6217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61595</xdr:rowOff>
    </xdr:from>
    <xdr:to>
      <xdr:col>67</xdr:col>
      <xdr:colOff>101600</xdr:colOff>
      <xdr:row>35</xdr:row>
      <xdr:rowOff>163195</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2763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112395</xdr:rowOff>
    </xdr:from>
    <xdr:to>
      <xdr:col>71</xdr:col>
      <xdr:colOff>177800</xdr:colOff>
      <xdr:row>36</xdr:row>
      <xdr:rowOff>45720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814300" y="611314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113047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4389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113047</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3500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8272</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2611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00000000-0008-0000-0F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6" name="【一般廃棄物処理施設】&#10;一人当たり有形固定資産（償却資産）額最小値テキスト">
          <a:extLst>
            <a:ext uri="{FF2B5EF4-FFF2-40B4-BE49-F238E27FC236}">
              <a16:creationId xmlns:a16="http://schemas.microsoft.com/office/drawing/2014/main" id="{00000000-0008-0000-0F00-000078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00000000-0008-0000-0F00-00007A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00000000-0008-0000-0F00-00007C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27563</xdr:rowOff>
    </xdr:from>
    <xdr:to>
      <xdr:col>116</xdr:col>
      <xdr:colOff>114300</xdr:colOff>
      <xdr:row>39</xdr:row>
      <xdr:rowOff>129163</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2110700" y="67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50440</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00000000-0008-0000-0F00-000088010000}"/>
            </a:ext>
          </a:extLst>
        </xdr:cNvPr>
        <xdr:cNvSpPr txBox="1"/>
      </xdr:nvSpPr>
      <xdr:spPr>
        <a:xfrm>
          <a:off x="22199600" y="656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32802</xdr:rowOff>
    </xdr:from>
    <xdr:to>
      <xdr:col>112</xdr:col>
      <xdr:colOff>38100</xdr:colOff>
      <xdr:row>39</xdr:row>
      <xdr:rowOff>134402</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1272500" y="6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78363</xdr:rowOff>
    </xdr:from>
    <xdr:to>
      <xdr:col>116</xdr:col>
      <xdr:colOff>63500</xdr:colOff>
      <xdr:row>39</xdr:row>
      <xdr:rowOff>83602</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1323300" y="6764913"/>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34775</xdr:rowOff>
    </xdr:from>
    <xdr:to>
      <xdr:col>107</xdr:col>
      <xdr:colOff>101600</xdr:colOff>
      <xdr:row>39</xdr:row>
      <xdr:rowOff>136375</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0383500" y="67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83602</xdr:rowOff>
    </xdr:from>
    <xdr:to>
      <xdr:col>111</xdr:col>
      <xdr:colOff>177800</xdr:colOff>
      <xdr:row>39</xdr:row>
      <xdr:rowOff>85575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0434300" y="6770152"/>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39141</xdr:rowOff>
    </xdr:from>
    <xdr:to>
      <xdr:col>102</xdr:col>
      <xdr:colOff>165100</xdr:colOff>
      <xdr:row>39</xdr:row>
      <xdr:rowOff>140741</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494500" y="67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85575</xdr:rowOff>
    </xdr:from>
    <xdr:to>
      <xdr:col>107</xdr:col>
      <xdr:colOff>50800</xdr:colOff>
      <xdr:row>39</xdr:row>
      <xdr:rowOff>89941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9545300" y="6772125"/>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44015</xdr:rowOff>
    </xdr:from>
    <xdr:to>
      <xdr:col>98</xdr:col>
      <xdr:colOff>38100</xdr:colOff>
      <xdr:row>39</xdr:row>
      <xdr:rowOff>145615</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8605500" y="67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89941</xdr:rowOff>
    </xdr:from>
    <xdr:to>
      <xdr:col>102</xdr:col>
      <xdr:colOff>114300</xdr:colOff>
      <xdr:row>39</xdr:row>
      <xdr:rowOff>94815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18656300" y="6776491"/>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150929</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649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152902</xdr:rowOff>
    </xdr:from>
    <xdr:ext cx="599010" cy="259045"/>
    <xdr:sp macro="" textlink="">
      <xdr:nvSpPr>
        <xdr:cNvPr id="406" name="n_2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0134795" y="64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157268</xdr:rowOff>
    </xdr:from>
    <xdr:ext cx="599010" cy="259045"/>
    <xdr:sp macro="" textlink="">
      <xdr:nvSpPr>
        <xdr:cNvPr id="407" name="n_3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9245795" y="65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162142</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8356795" y="65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00000000-0008-0000-0F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00000000-0008-0000-0F00-0000B101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00000000-0008-0000-0F00-0000B301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00000000-0008-0000-0F00-0000B5010000}"/>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00000000-0008-0000-0F00-0000C1010000}"/>
            </a:ext>
          </a:extLst>
        </xdr:cNvPr>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59</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5481300" y="10199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xdr:rowOff>
    </xdr:from>
    <xdr:to>
      <xdr:col>76</xdr:col>
      <xdr:colOff>165100</xdr:colOff>
      <xdr:row>59</xdr:row>
      <xdr:rowOff>106045</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4541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55245</xdr:rowOff>
    </xdr:from>
    <xdr:to>
      <xdr:col>81</xdr:col>
      <xdr:colOff>50800</xdr:colOff>
      <xdr:row>59</xdr:row>
      <xdr:rowOff>83820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4592300" y="101707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xdr:rowOff>
    </xdr:from>
    <xdr:to>
      <xdr:col>72</xdr:col>
      <xdr:colOff>38100</xdr:colOff>
      <xdr:row>59</xdr:row>
      <xdr:rowOff>106045</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3652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55245</xdr:rowOff>
    </xdr:from>
    <xdr:to>
      <xdr:col>76</xdr:col>
      <xdr:colOff>114300</xdr:colOff>
      <xdr:row>59</xdr:row>
      <xdr:rowOff>55245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3703300" y="10170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31115</xdr:rowOff>
    </xdr:from>
    <xdr:to>
      <xdr:col>67</xdr:col>
      <xdr:colOff>101600</xdr:colOff>
      <xdr:row>59</xdr:row>
      <xdr:rowOff>132715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2763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81915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2814300" y="101707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122572</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4389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122572</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3500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149242</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2611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00000000-0008-0000-0F00-0000E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00000000-0008-0000-0F00-0000E8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00000000-0008-0000-0F00-0000EA01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00000000-0008-0000-0F00-0000EC010000}"/>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84531</xdr:rowOff>
    </xdr:from>
    <xdr:to>
      <xdr:col>116</xdr:col>
      <xdr:colOff>114300</xdr:colOff>
      <xdr:row>56</xdr:row>
      <xdr:rowOff>14681</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2110700" y="95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37558</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00000000-0008-0000-0F00-0000F8010000}"/>
            </a:ext>
          </a:extLst>
        </xdr:cNvPr>
        <xdr:cNvSpPr txBox="1"/>
      </xdr:nvSpPr>
      <xdr:spPr>
        <a:xfrm>
          <a:off x="22199600" y="946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103277</xdr:rowOff>
    </xdr:from>
    <xdr:to>
      <xdr:col>112</xdr:col>
      <xdr:colOff>38100</xdr:colOff>
      <xdr:row>56</xdr:row>
      <xdr:rowOff>33427</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1272500" y="95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135331</xdr:rowOff>
    </xdr:from>
    <xdr:to>
      <xdr:col>116</xdr:col>
      <xdr:colOff>63500</xdr:colOff>
      <xdr:row>55</xdr:row>
      <xdr:rowOff>154077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1323300" y="9565081"/>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110134</xdr:rowOff>
    </xdr:from>
    <xdr:to>
      <xdr:col>107</xdr:col>
      <xdr:colOff>101600</xdr:colOff>
      <xdr:row>56</xdr:row>
      <xdr:rowOff>40284</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0383500" y="95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154077</xdr:rowOff>
    </xdr:from>
    <xdr:to>
      <xdr:col>111</xdr:col>
      <xdr:colOff>177800</xdr:colOff>
      <xdr:row>55</xdr:row>
      <xdr:rowOff>160934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0434300" y="958382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125679</xdr:rowOff>
    </xdr:from>
    <xdr:to>
      <xdr:col>102</xdr:col>
      <xdr:colOff>165100</xdr:colOff>
      <xdr:row>56</xdr:row>
      <xdr:rowOff>55829</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9494500" y="95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160934</xdr:rowOff>
    </xdr:from>
    <xdr:to>
      <xdr:col>107</xdr:col>
      <xdr:colOff>50800</xdr:colOff>
      <xdr:row>56</xdr:row>
      <xdr:rowOff>5029</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9545300" y="959068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47041</xdr:rowOff>
    </xdr:from>
    <xdr:to>
      <xdr:col>98</xdr:col>
      <xdr:colOff>38100</xdr:colOff>
      <xdr:row>55</xdr:row>
      <xdr:rowOff>148641</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8605500" y="94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97841</xdr:rowOff>
    </xdr:from>
    <xdr:to>
      <xdr:col>102</xdr:col>
      <xdr:colOff>114300</xdr:colOff>
      <xdr:row>56</xdr:row>
      <xdr:rowOff>5029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656300" y="9527591"/>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513" name="n_1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514" name="n_2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515" name="n_3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516" name="n_4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49954</xdr:rowOff>
    </xdr:from>
    <xdr:ext cx="469744" cy="259045"/>
    <xdr:sp macro="" textlink="">
      <xdr:nvSpPr>
        <xdr:cNvPr id="517" name="n_1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21075727" y="9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56811</xdr:rowOff>
    </xdr:from>
    <xdr:ext cx="469744" cy="259045"/>
    <xdr:sp macro="" textlink="">
      <xdr:nvSpPr>
        <xdr:cNvPr id="518" name="n_2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20199427" y="93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72356</xdr:rowOff>
    </xdr:from>
    <xdr:ext cx="469744" cy="259045"/>
    <xdr:sp macro="" textlink="">
      <xdr:nvSpPr>
        <xdr:cNvPr id="519" name="n_3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19310427" y="933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165168</xdr:rowOff>
    </xdr:from>
    <xdr:ext cx="469744" cy="259045"/>
    <xdr:sp macro="" textlink="">
      <xdr:nvSpPr>
        <xdr:cNvPr id="520" name="n_4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18421427" y="925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F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00000000-0008-0000-0F00-00002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00000000-0008-0000-0F00-000025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F00-000027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49365</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F00-000033020000}"/>
            </a:ext>
          </a:extLst>
        </xdr:cNvPr>
        <xdr:cNvSpPr txBox="1"/>
      </xdr:nvSpPr>
      <xdr:spPr>
        <a:xfrm>
          <a:off x="16357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77288</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5481300" y="139255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119562</xdr:rowOff>
    </xdr:from>
    <xdr:to>
      <xdr:col>76</xdr:col>
      <xdr:colOff>165100</xdr:colOff>
      <xdr:row>81</xdr:row>
      <xdr:rowOff>49712</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4541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170362</xdr:rowOff>
    </xdr:from>
    <xdr:to>
      <xdr:col>81</xdr:col>
      <xdr:colOff>50800</xdr:colOff>
      <xdr:row>81</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4592300" y="138863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3652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170362</xdr:rowOff>
    </xdr:from>
    <xdr:to>
      <xdr:col>76</xdr:col>
      <xdr:colOff>114300</xdr:colOff>
      <xdr:row>81</xdr:row>
      <xdr:rowOff>147501</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3703300" y="138863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142421</xdr:rowOff>
    </xdr:from>
    <xdr:to>
      <xdr:col>67</xdr:col>
      <xdr:colOff>101600</xdr:colOff>
      <xdr:row>82</xdr:row>
      <xdr:rowOff>72571</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2763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21771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2814300" y="140349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F00-00003C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F00-00003D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F00-00003E02000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F00-00003F020000}"/>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F00-000040020000}"/>
            </a:ext>
          </a:extLst>
        </xdr:cNvPr>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66239</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F00-000041020000}"/>
            </a:ext>
          </a:extLst>
        </xdr:cNvPr>
        <xdr:cNvSpPr txBox="1"/>
      </xdr:nvSpPr>
      <xdr:spPr>
        <a:xfrm>
          <a:off x="14389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43378</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F00-000042020000}"/>
            </a:ext>
          </a:extLst>
        </xdr:cNvPr>
        <xdr:cNvSpPr txBox="1"/>
      </xdr:nvSpPr>
      <xdr:spPr>
        <a:xfrm>
          <a:off x="13500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F00-000043020000}"/>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F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F00-00005E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F00-000060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F00-000062020000}"/>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147864</xdr:rowOff>
    </xdr:from>
    <xdr:to>
      <xdr:col>116</xdr:col>
      <xdr:colOff>114300</xdr:colOff>
      <xdr:row>84</xdr:row>
      <xdr:rowOff>78014</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2110700" y="143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170741</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F00-00006E020000}"/>
            </a:ext>
          </a:extLst>
        </xdr:cNvPr>
        <xdr:cNvSpPr txBox="1"/>
      </xdr:nvSpPr>
      <xdr:spPr>
        <a:xfrm>
          <a:off x="22199600"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153307</xdr:rowOff>
    </xdr:from>
    <xdr:to>
      <xdr:col>112</xdr:col>
      <xdr:colOff>38100</xdr:colOff>
      <xdr:row>84</xdr:row>
      <xdr:rowOff>83457</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1272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27214</xdr:rowOff>
    </xdr:from>
    <xdr:to>
      <xdr:col>116</xdr:col>
      <xdr:colOff>63500</xdr:colOff>
      <xdr:row>84</xdr:row>
      <xdr:rowOff>32657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1323300" y="1442901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155484</xdr:rowOff>
    </xdr:from>
    <xdr:to>
      <xdr:col>107</xdr:col>
      <xdr:colOff>101600</xdr:colOff>
      <xdr:row>84</xdr:row>
      <xdr:rowOff>85634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32657</xdr:rowOff>
    </xdr:from>
    <xdr:to>
      <xdr:col>111</xdr:col>
      <xdr:colOff>177800</xdr:colOff>
      <xdr:row>84</xdr:row>
      <xdr:rowOff>34834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0434300" y="14434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160927</xdr:rowOff>
    </xdr:from>
    <xdr:to>
      <xdr:col>102</xdr:col>
      <xdr:colOff>165100</xdr:colOff>
      <xdr:row>84</xdr:row>
      <xdr:rowOff>91077</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494500" y="143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34834</xdr:rowOff>
    </xdr:from>
    <xdr:to>
      <xdr:col>107</xdr:col>
      <xdr:colOff>50800</xdr:colOff>
      <xdr:row>84</xdr:row>
      <xdr:rowOff>40277</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9545300" y="144366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167458</xdr:rowOff>
    </xdr:from>
    <xdr:to>
      <xdr:col>98</xdr:col>
      <xdr:colOff>38100</xdr:colOff>
      <xdr:row>84</xdr:row>
      <xdr:rowOff>97608</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8605500" y="143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40277</xdr:rowOff>
    </xdr:from>
    <xdr:to>
      <xdr:col>102</xdr:col>
      <xdr:colOff>114300</xdr:colOff>
      <xdr:row>84</xdr:row>
      <xdr:rowOff>46808</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8656300" y="14442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31" name="n_1aveValue【消防施設】&#10;一人当たり面積">
          <a:extLst>
            <a:ext uri="{FF2B5EF4-FFF2-40B4-BE49-F238E27FC236}">
              <a16:creationId xmlns:a16="http://schemas.microsoft.com/office/drawing/2014/main" id="{00000000-0008-0000-0F00-00007702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32" name="n_2aveValue【消防施設】&#10;一人当たり面積">
          <a:extLst>
            <a:ext uri="{FF2B5EF4-FFF2-40B4-BE49-F238E27FC236}">
              <a16:creationId xmlns:a16="http://schemas.microsoft.com/office/drawing/2014/main" id="{00000000-0008-0000-0F00-000078020000}"/>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33" name="n_3aveValue【消防施設】&#10;一人当たり面積">
          <a:extLst>
            <a:ext uri="{FF2B5EF4-FFF2-40B4-BE49-F238E27FC236}">
              <a16:creationId xmlns:a16="http://schemas.microsoft.com/office/drawing/2014/main" id="{00000000-0008-0000-0F00-000079020000}"/>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34" name="n_4aveValue【消防施設】&#10;一人当たり面積">
          <a:extLst>
            <a:ext uri="{FF2B5EF4-FFF2-40B4-BE49-F238E27FC236}">
              <a16:creationId xmlns:a16="http://schemas.microsoft.com/office/drawing/2014/main" id="{00000000-0008-0000-0F00-00007A020000}"/>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99984</xdr:rowOff>
    </xdr:from>
    <xdr:ext cx="469744" cy="259045"/>
    <xdr:sp macro="" textlink="">
      <xdr:nvSpPr>
        <xdr:cNvPr id="635" name="n_1mainValue【消防施設】&#10;一人当たり面積">
          <a:extLst>
            <a:ext uri="{FF2B5EF4-FFF2-40B4-BE49-F238E27FC236}">
              <a16:creationId xmlns:a16="http://schemas.microsoft.com/office/drawing/2014/main" id="{00000000-0008-0000-0F00-00007B020000}"/>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102161</xdr:rowOff>
    </xdr:from>
    <xdr:ext cx="469744" cy="259045"/>
    <xdr:sp macro="" textlink="">
      <xdr:nvSpPr>
        <xdr:cNvPr id="636" name="n_2mainValue【消防施設】&#10;一人当たり面積">
          <a:extLst>
            <a:ext uri="{FF2B5EF4-FFF2-40B4-BE49-F238E27FC236}">
              <a16:creationId xmlns:a16="http://schemas.microsoft.com/office/drawing/2014/main" id="{00000000-0008-0000-0F00-00007C020000}"/>
            </a:ext>
          </a:extLst>
        </xdr:cNvPr>
        <xdr:cNvSpPr txBox="1"/>
      </xdr:nvSpPr>
      <xdr:spPr>
        <a:xfrm>
          <a:off x="201994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107604</xdr:rowOff>
    </xdr:from>
    <xdr:ext cx="469744" cy="259045"/>
    <xdr:sp macro="" textlink="">
      <xdr:nvSpPr>
        <xdr:cNvPr id="637" name="n_3mainValue【消防施設】&#10;一人当たり面積">
          <a:extLst>
            <a:ext uri="{FF2B5EF4-FFF2-40B4-BE49-F238E27FC236}">
              <a16:creationId xmlns:a16="http://schemas.microsoft.com/office/drawing/2014/main" id="{00000000-0008-0000-0F00-00007D020000}"/>
            </a:ext>
          </a:extLst>
        </xdr:cNvPr>
        <xdr:cNvSpPr txBox="1"/>
      </xdr:nvSpPr>
      <xdr:spPr>
        <a:xfrm>
          <a:off x="19310427" y="1416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114135</xdr:rowOff>
    </xdr:from>
    <xdr:ext cx="469744" cy="259045"/>
    <xdr:sp macro="" textlink="">
      <xdr:nvSpPr>
        <xdr:cNvPr id="638" name="n_4mainValue【消防施設】&#10;一人当たり面積">
          <a:extLst>
            <a:ext uri="{FF2B5EF4-FFF2-40B4-BE49-F238E27FC236}">
              <a16:creationId xmlns:a16="http://schemas.microsoft.com/office/drawing/2014/main" id="{00000000-0008-0000-0F00-00007E020000}"/>
            </a:ext>
          </a:extLst>
        </xdr:cNvPr>
        <xdr:cNvSpPr txBox="1"/>
      </xdr:nvSpPr>
      <xdr:spPr>
        <a:xfrm>
          <a:off x="18421427" y="141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F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00000000-0008-0000-0F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F00-00009B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F00-00009D02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F00-0000A9020000}"/>
            </a:ext>
          </a:extLst>
        </xdr:cNvPr>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128270</xdr:rowOff>
    </xdr:from>
    <xdr:to>
      <xdr:col>81</xdr:col>
      <xdr:colOff>101600</xdr:colOff>
      <xdr:row>108</xdr:row>
      <xdr:rowOff>58420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543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xdr:rowOff>
    </xdr:from>
    <xdr:to>
      <xdr:col>85</xdr:col>
      <xdr:colOff>127000</xdr:colOff>
      <xdr:row>108</xdr:row>
      <xdr:rowOff>7620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5481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115207</xdr:rowOff>
    </xdr:from>
    <xdr:to>
      <xdr:col>76</xdr:col>
      <xdr:colOff>165100</xdr:colOff>
      <xdr:row>108</xdr:row>
      <xdr:rowOff>45357</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4541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166007</xdr:rowOff>
    </xdr:from>
    <xdr:to>
      <xdr:col>81</xdr:col>
      <xdr:colOff>50800</xdr:colOff>
      <xdr:row>108</xdr:row>
      <xdr:rowOff>7620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4592300" y="18511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115207</xdr:rowOff>
    </xdr:from>
    <xdr:to>
      <xdr:col>72</xdr:col>
      <xdr:colOff>38100</xdr:colOff>
      <xdr:row>108</xdr:row>
      <xdr:rowOff>45357</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365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166007</xdr:rowOff>
    </xdr:from>
    <xdr:to>
      <xdr:col>76</xdr:col>
      <xdr:colOff>114300</xdr:colOff>
      <xdr:row>107</xdr:row>
      <xdr:rowOff>166007</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3703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92348</xdr:rowOff>
    </xdr:from>
    <xdr:to>
      <xdr:col>67</xdr:col>
      <xdr:colOff>101600</xdr:colOff>
      <xdr:row>108</xdr:row>
      <xdr:rowOff>22498</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276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143148</xdr:rowOff>
    </xdr:from>
    <xdr:to>
      <xdr:col>71</xdr:col>
      <xdr:colOff>177800</xdr:colOff>
      <xdr:row>107</xdr:row>
      <xdr:rowOff>166007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814300" y="184882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F00-0000B202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F00-0000B3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F00-0000B402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F00-0000B502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49547</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F00-0000B6020000}"/>
            </a:ext>
          </a:extLst>
        </xdr:cNvPr>
        <xdr:cNvSpPr txBox="1"/>
      </xdr:nvSpPr>
      <xdr:spPr>
        <a:xfrm>
          <a:off x="15266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36484</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F00-0000B7020000}"/>
            </a:ext>
          </a:extLst>
        </xdr:cNvPr>
        <xdr:cNvSpPr txBox="1"/>
      </xdr:nvSpPr>
      <xdr:spPr>
        <a:xfrm>
          <a:off x="14389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36484</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F00-0000B8020000}"/>
            </a:ext>
          </a:extLst>
        </xdr:cNvPr>
        <xdr:cNvSpPr txBox="1"/>
      </xdr:nvSpPr>
      <xdr:spPr>
        <a:xfrm>
          <a:off x="13500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13625</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F00-0000B9020000}"/>
            </a:ext>
          </a:extLst>
        </xdr:cNvPr>
        <xdr:cNvSpPr txBox="1"/>
      </xdr:nvSpPr>
      <xdr:spPr>
        <a:xfrm>
          <a:off x="12611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0F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22" name="【庁舎】&#10;一人当たり面積最小値テキスト">
          <a:extLst>
            <a:ext uri="{FF2B5EF4-FFF2-40B4-BE49-F238E27FC236}">
              <a16:creationId xmlns:a16="http://schemas.microsoft.com/office/drawing/2014/main" id="{00000000-0008-0000-0F00-0000D202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4" name="【庁舎】&#10;一人当たり面積最大値テキスト">
          <a:extLst>
            <a:ext uri="{FF2B5EF4-FFF2-40B4-BE49-F238E27FC236}">
              <a16:creationId xmlns:a16="http://schemas.microsoft.com/office/drawing/2014/main" id="{00000000-0008-0000-0F00-0000D402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6" name="【庁舎】&#10;一人当たり面積平均値テキスト">
          <a:extLst>
            <a:ext uri="{FF2B5EF4-FFF2-40B4-BE49-F238E27FC236}">
              <a16:creationId xmlns:a16="http://schemas.microsoft.com/office/drawing/2014/main" id="{00000000-0008-0000-0F00-0000D6020000}"/>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121920</xdr:rowOff>
    </xdr:from>
    <xdr:to>
      <xdr:col>116</xdr:col>
      <xdr:colOff>114300</xdr:colOff>
      <xdr:row>104</xdr:row>
      <xdr:rowOff>52070</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21107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144797</xdr:rowOff>
    </xdr:from>
    <xdr:ext cx="469744" cy="259045"/>
    <xdr:sp macro="" textlink="">
      <xdr:nvSpPr>
        <xdr:cNvPr id="738" name="【庁舎】&#10;一人当たり面積該当値テキスト">
          <a:extLst>
            <a:ext uri="{FF2B5EF4-FFF2-40B4-BE49-F238E27FC236}">
              <a16:creationId xmlns:a16="http://schemas.microsoft.com/office/drawing/2014/main" id="{00000000-0008-0000-0F00-0000E2020000}"/>
            </a:ext>
          </a:extLst>
        </xdr:cNvPr>
        <xdr:cNvSpPr txBox="1"/>
      </xdr:nvSpPr>
      <xdr:spPr>
        <a:xfrm>
          <a:off x="22199600"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133350</xdr:rowOff>
    </xdr:from>
    <xdr:to>
      <xdr:col>112</xdr:col>
      <xdr:colOff>38100</xdr:colOff>
      <xdr:row>104</xdr:row>
      <xdr:rowOff>63500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1272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1270</xdr:rowOff>
    </xdr:from>
    <xdr:to>
      <xdr:col>116</xdr:col>
      <xdr:colOff>63500</xdr:colOff>
      <xdr:row>104</xdr:row>
      <xdr:rowOff>12700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21323300" y="17832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137161</xdr:rowOff>
    </xdr:from>
    <xdr:to>
      <xdr:col>107</xdr:col>
      <xdr:colOff>101600</xdr:colOff>
      <xdr:row>104</xdr:row>
      <xdr:rowOff>67311</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03835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12700</xdr:rowOff>
    </xdr:from>
    <xdr:to>
      <xdr:col>111</xdr:col>
      <xdr:colOff>177800</xdr:colOff>
      <xdr:row>104</xdr:row>
      <xdr:rowOff>16511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0434300" y="17843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146050</xdr:rowOff>
    </xdr:from>
    <xdr:to>
      <xdr:col>102</xdr:col>
      <xdr:colOff>165100</xdr:colOff>
      <xdr:row>104</xdr:row>
      <xdr:rowOff>76200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9494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16511</xdr:rowOff>
    </xdr:from>
    <xdr:to>
      <xdr:col>107</xdr:col>
      <xdr:colOff>50800</xdr:colOff>
      <xdr:row>104</xdr:row>
      <xdr:rowOff>25400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9545300" y="178473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156211</xdr:rowOff>
    </xdr:from>
    <xdr:to>
      <xdr:col>98</xdr:col>
      <xdr:colOff>38100</xdr:colOff>
      <xdr:row>104</xdr:row>
      <xdr:rowOff>86361</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86055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25400</xdr:rowOff>
    </xdr:from>
    <xdr:to>
      <xdr:col>102</xdr:col>
      <xdr:colOff>114300</xdr:colOff>
      <xdr:row>104</xdr:row>
      <xdr:rowOff>35561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8656300" y="178562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47" name="n_1aveValue【庁舎】&#10;一人当たり面積">
          <a:extLst>
            <a:ext uri="{FF2B5EF4-FFF2-40B4-BE49-F238E27FC236}">
              <a16:creationId xmlns:a16="http://schemas.microsoft.com/office/drawing/2014/main" id="{00000000-0008-0000-0F00-0000EB02000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48" name="n_2aveValue【庁舎】&#10;一人当たり面積">
          <a:extLst>
            <a:ext uri="{FF2B5EF4-FFF2-40B4-BE49-F238E27FC236}">
              <a16:creationId xmlns:a16="http://schemas.microsoft.com/office/drawing/2014/main" id="{00000000-0008-0000-0F00-0000EC020000}"/>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49" name="n_3aveValue【庁舎】&#10;一人当たり面積">
          <a:extLst>
            <a:ext uri="{FF2B5EF4-FFF2-40B4-BE49-F238E27FC236}">
              <a16:creationId xmlns:a16="http://schemas.microsoft.com/office/drawing/2014/main" id="{00000000-0008-0000-0F00-0000ED02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50" name="n_4aveValue【庁舎】&#10;一人当たり面積">
          <a:extLst>
            <a:ext uri="{FF2B5EF4-FFF2-40B4-BE49-F238E27FC236}">
              <a16:creationId xmlns:a16="http://schemas.microsoft.com/office/drawing/2014/main" id="{00000000-0008-0000-0F00-0000EE020000}"/>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80027</xdr:rowOff>
    </xdr:from>
    <xdr:ext cx="469744" cy="259045"/>
    <xdr:sp macro="" textlink="">
      <xdr:nvSpPr>
        <xdr:cNvPr id="751" name="n_1mainValue【庁舎】&#10;一人当たり面積">
          <a:extLst>
            <a:ext uri="{FF2B5EF4-FFF2-40B4-BE49-F238E27FC236}">
              <a16:creationId xmlns:a16="http://schemas.microsoft.com/office/drawing/2014/main" id="{00000000-0008-0000-0F00-0000EF020000}"/>
            </a:ext>
          </a:extLst>
        </xdr:cNvPr>
        <xdr:cNvSpPr txBox="1"/>
      </xdr:nvSpPr>
      <xdr:spPr>
        <a:xfrm>
          <a:off x="2107572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83838</xdr:rowOff>
    </xdr:from>
    <xdr:ext cx="469744" cy="259045"/>
    <xdr:sp macro="" textlink="">
      <xdr:nvSpPr>
        <xdr:cNvPr id="752" name="n_2mainValue【庁舎】&#10;一人当たり面積">
          <a:extLst>
            <a:ext uri="{FF2B5EF4-FFF2-40B4-BE49-F238E27FC236}">
              <a16:creationId xmlns:a16="http://schemas.microsoft.com/office/drawing/2014/main" id="{00000000-0008-0000-0F00-0000F0020000}"/>
            </a:ext>
          </a:extLst>
        </xdr:cNvPr>
        <xdr:cNvSpPr txBox="1"/>
      </xdr:nvSpPr>
      <xdr:spPr>
        <a:xfrm>
          <a:off x="20199427" y="175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53" name="n_3mainValue【庁舎】&#10;一人当たり面積">
          <a:extLst>
            <a:ext uri="{FF2B5EF4-FFF2-40B4-BE49-F238E27FC236}">
              <a16:creationId xmlns:a16="http://schemas.microsoft.com/office/drawing/2014/main" id="{00000000-0008-0000-0F00-0000F1020000}"/>
            </a:ext>
          </a:extLst>
        </xdr:cNvPr>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102888</xdr:rowOff>
    </xdr:from>
    <xdr:ext cx="469744" cy="259045"/>
    <xdr:sp macro="" textlink="">
      <xdr:nvSpPr>
        <xdr:cNvPr id="754" name="n_4mainValue【庁舎】&#10;一人当たり面積">
          <a:extLst>
            <a:ext uri="{FF2B5EF4-FFF2-40B4-BE49-F238E27FC236}">
              <a16:creationId xmlns:a16="http://schemas.microsoft.com/office/drawing/2014/main" id="{00000000-0008-0000-0F00-0000F2020000}"/>
            </a:ext>
          </a:extLst>
        </xdr:cNvPr>
        <xdr:cNvSpPr txBox="1"/>
      </xdr:nvSpPr>
      <xdr:spPr>
        <a:xfrm>
          <a:off x="18421427" y="17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庁舎、図書館、体育館</a:t>
          </a:r>
          <a:r>
            <a:rPr kumimoji="1" lang="ja-JP" altLang="ja-JP" sz="1100">
              <a:solidFill>
                <a:schemeClr val="dk1"/>
              </a:solidFill>
              <a:effectLst/>
              <a:latin typeface="+mn-lt"/>
              <a:ea typeface="+mn-ea"/>
              <a:cs typeface="+mn-cs"/>
            </a:rPr>
            <a:t>であり、低くなっている施設は</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庁舎については、現在、新庁舎建設事業に取り組んでおり、令和５年度に移転する予定である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また、新庁舎建設事業にあわせて、公共施設のファシリティマネジメントを推進していく予定である。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5,471
5,451
24.10
5,222,683
4,937,197
280,686
2,145,331
3,335,265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年度以降毎年</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基準財政収入額については、特に法人税及び固定資産税による税収が少ないことから、低水準となっている。</a:t>
          </a:r>
          <a:endParaRPr lang="ja-JP" altLang="ja-JP" sz="1400">
            <a:effectLst/>
          </a:endParaRPr>
        </a:p>
        <a:p>
          <a:r>
            <a:rPr kumimoji="1" lang="ja-JP" altLang="ja-JP" sz="1100">
              <a:solidFill>
                <a:schemeClr val="dk1"/>
              </a:solidFill>
              <a:effectLst/>
              <a:latin typeface="+mn-lt"/>
              <a:ea typeface="+mn-ea"/>
              <a:cs typeface="+mn-cs"/>
            </a:rPr>
            <a:t>　現行法等の抜本的な改正がない限り、今後についても基準財政収入額及び基準財政需要額の大幅な増減が見込まれないため、同水準が維持されると想定できる。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の増加があげられる。</a:t>
          </a:r>
          <a:endParaRPr lang="ja-JP" altLang="ja-JP" sz="1400">
            <a:effectLst/>
          </a:endParaRPr>
        </a:p>
        <a:p>
          <a:r>
            <a:rPr kumimoji="1" lang="ja-JP" altLang="ja-JP" sz="1100">
              <a:solidFill>
                <a:schemeClr val="dk1"/>
              </a:solidFill>
              <a:effectLst/>
              <a:latin typeface="+mn-lt"/>
              <a:ea typeface="+mn-ea"/>
              <a:cs typeface="+mn-cs"/>
            </a:rPr>
            <a:t>　本村においては、本比率に普通交付税が占める割合は多く、その増減に大きく左右されるものといえる。</a:t>
          </a:r>
          <a:endParaRPr lang="ja-JP" altLang="ja-JP" sz="1400">
            <a:effectLst/>
          </a:endParaRPr>
        </a:p>
        <a:p>
          <a:r>
            <a:rPr kumimoji="1" lang="ja-JP" altLang="ja-JP" sz="1100">
              <a:solidFill>
                <a:schemeClr val="dk1"/>
              </a:solidFill>
              <a:effectLst/>
              <a:latin typeface="+mn-lt"/>
              <a:ea typeface="+mn-ea"/>
              <a:cs typeface="+mn-cs"/>
            </a:rPr>
            <a:t>　今後は新庁舎建設に伴う新発債の借入により、公債費の増加が見込まれることから、経常的経費の抑制に努めることとする。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3282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48768</xdr:rowOff>
    </xdr:from>
    <xdr:to>
      <xdr:col>19</xdr:col>
      <xdr:colOff>133350</xdr:colOff>
      <xdr:row>66</xdr:row>
      <xdr:rowOff>82550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644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48768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017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157480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8590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物件費は前年度と比較して</a:t>
          </a:r>
          <a:r>
            <a:rPr kumimoji="1" lang="en-US" altLang="ja-JP" sz="1100">
              <a:solidFill>
                <a:schemeClr val="dk1"/>
              </a:solidFill>
              <a:effectLst/>
              <a:latin typeface="+mn-lt"/>
              <a:ea typeface="+mn-ea"/>
              <a:cs typeface="+mn-cs"/>
            </a:rPr>
            <a:t>35,177</a:t>
          </a:r>
          <a:r>
            <a:rPr kumimoji="1" lang="ja-JP" altLang="ja-JP" sz="1100">
              <a:solidFill>
                <a:schemeClr val="dk1"/>
              </a:solidFill>
              <a:effectLst/>
              <a:latin typeface="+mn-lt"/>
              <a:ea typeface="+mn-ea"/>
              <a:cs typeface="+mn-cs"/>
            </a:rPr>
            <a:t>千円減少している。主な要因として、会計年度任用職員への移行に伴い、賃金（物件費）から報酬（人件費）に変わったためである。本村においては、特別会計や一部事務組合へ人件費をほとんど充てていないことから、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　今後、人件費については、会計年度任用職員制度に伴い増加していくことが想定されるため、効率的な財政運営をおこなえるように努めることとする。</a:t>
          </a:r>
          <a:endParaRPr kumimoji="0" lang="en-US" altLang="ja-JP" sz="14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39551</xdr:rowOff>
    </xdr:from>
    <xdr:to>
      <xdr:col>23</xdr:col>
      <xdr:colOff>133350</xdr:colOff>
      <xdr:row>82</xdr:row>
      <xdr:rowOff>69782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98451"/>
          <a:ext cx="8382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157245</xdr:rowOff>
    </xdr:from>
    <xdr:to>
      <xdr:col>19</xdr:col>
      <xdr:colOff>133350</xdr:colOff>
      <xdr:row>82</xdr:row>
      <xdr:rowOff>39551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44695"/>
          <a:ext cx="889000" cy="5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136410</xdr:rowOff>
    </xdr:from>
    <xdr:to>
      <xdr:col>15</xdr:col>
      <xdr:colOff>82550</xdr:colOff>
      <xdr:row>81</xdr:row>
      <xdr:rowOff>157245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23860"/>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116875</xdr:rowOff>
    </xdr:from>
    <xdr:to>
      <xdr:col>11</xdr:col>
      <xdr:colOff>31750</xdr:colOff>
      <xdr:row>81</xdr:row>
      <xdr:rowOff>136410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04325"/>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18982</xdr:rowOff>
    </xdr:from>
    <xdr:to>
      <xdr:col>23</xdr:col>
      <xdr:colOff>184150</xdr:colOff>
      <xdr:row>82</xdr:row>
      <xdr:rowOff>120582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162509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4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160201</xdr:rowOff>
    </xdr:from>
    <xdr:to>
      <xdr:col>19</xdr:col>
      <xdr:colOff>184150</xdr:colOff>
      <xdr:row>82</xdr:row>
      <xdr:rowOff>90351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75128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3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106445</xdr:rowOff>
    </xdr:from>
    <xdr:to>
      <xdr:col>15</xdr:col>
      <xdr:colOff>133350</xdr:colOff>
      <xdr:row>82</xdr:row>
      <xdr:rowOff>36595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21372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8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85610</xdr:rowOff>
    </xdr:from>
    <xdr:to>
      <xdr:col>11</xdr:col>
      <xdr:colOff>82550</xdr:colOff>
      <xdr:row>82</xdr:row>
      <xdr:rowOff>15760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5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66075</xdr:rowOff>
    </xdr:from>
    <xdr:to>
      <xdr:col>7</xdr:col>
      <xdr:colOff>31750</xdr:colOff>
      <xdr:row>81</xdr:row>
      <xdr:rowOff>167675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152452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3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ラスパイレス指数は、前年度より減少している。今後についても、上位級の職員における高卒及び短大卒区分の減少とともに、中途採用者の増加により、本指数の減少が見込まれる。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11113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256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111654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558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111654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0608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61384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46690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9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60854</xdr:rowOff>
    </xdr:from>
    <xdr:to>
      <xdr:col>73</xdr:col>
      <xdr:colOff>44450</xdr:colOff>
      <xdr:row>86</xdr:row>
      <xdr:rowOff>162454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147231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明日香村特別措置法にかかる各種事業の執行に伴い、景観維持等に関連する職員に加え、埋蔵文化財の調査が必要となっていることから、文化財関係職員も多く配置している。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今後は、行政サービスの低下とならないよう業務の最適化を実施し、「明日香村定員適正化計画」に基づき、職員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74981</xdr:rowOff>
    </xdr:from>
    <xdr:to>
      <xdr:col>81</xdr:col>
      <xdr:colOff>44450</xdr:colOff>
      <xdr:row>61</xdr:row>
      <xdr:rowOff>76912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33431"/>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68225</xdr:rowOff>
    </xdr:from>
    <xdr:to>
      <xdr:col>77</xdr:col>
      <xdr:colOff>44450</xdr:colOff>
      <xdr:row>61</xdr:row>
      <xdr:rowOff>74981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2667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51816</xdr:rowOff>
    </xdr:from>
    <xdr:to>
      <xdr:col>72</xdr:col>
      <xdr:colOff>203200</xdr:colOff>
      <xdr:row>61</xdr:row>
      <xdr:rowOff>68225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1026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34442</xdr:rowOff>
    </xdr:from>
    <xdr:to>
      <xdr:col>68</xdr:col>
      <xdr:colOff>152400</xdr:colOff>
      <xdr:row>61</xdr:row>
      <xdr:rowOff>51816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9289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26112</xdr:rowOff>
    </xdr:from>
    <xdr:to>
      <xdr:col>81</xdr:col>
      <xdr:colOff>95250</xdr:colOff>
      <xdr:row>61</xdr:row>
      <xdr:rowOff>127712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169639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5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24181</xdr:rowOff>
    </xdr:from>
    <xdr:to>
      <xdr:col>77</xdr:col>
      <xdr:colOff>95250</xdr:colOff>
      <xdr:row>61</xdr:row>
      <xdr:rowOff>125781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110558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6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17425</xdr:rowOff>
    </xdr:from>
    <xdr:to>
      <xdr:col>73</xdr:col>
      <xdr:colOff>44450</xdr:colOff>
      <xdr:row>61</xdr:row>
      <xdr:rowOff>119025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1016</xdr:rowOff>
    </xdr:from>
    <xdr:to>
      <xdr:col>68</xdr:col>
      <xdr:colOff>203200</xdr:colOff>
      <xdr:row>61</xdr:row>
      <xdr:rowOff>102616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87393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155092</xdr:rowOff>
    </xdr:from>
    <xdr:to>
      <xdr:col>64</xdr:col>
      <xdr:colOff>152400</xdr:colOff>
      <xdr:row>61</xdr:row>
      <xdr:rowOff>85242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70019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2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ポイント減少している。主な理由は、</a:t>
          </a:r>
          <a:r>
            <a:rPr kumimoji="1" lang="ja-JP" altLang="en-US" sz="1100">
              <a:solidFill>
                <a:schemeClr val="dk1"/>
              </a:solidFill>
              <a:effectLst/>
              <a:latin typeface="+mn-lt"/>
              <a:ea typeface="+mn-ea"/>
              <a:cs typeface="+mn-cs"/>
            </a:rPr>
            <a:t>公営企業に要する経費の財源とする地方債の償還の財源に充てたと認められる繰入金の減少。（▲</a:t>
          </a:r>
          <a:r>
            <a:rPr kumimoji="1" lang="en-US" altLang="ja-JP" sz="1100">
              <a:solidFill>
                <a:schemeClr val="dk1"/>
              </a:solidFill>
              <a:effectLst/>
              <a:latin typeface="+mn-lt"/>
              <a:ea typeface="+mn-ea"/>
              <a:cs typeface="+mn-cs"/>
            </a:rPr>
            <a:t>24,248</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新庁舎建設に伴う基金の取り崩し等による充当可能財源の減少や新発債の借入よる元利償還金の増加が控えていることから、財政運営の健全化を図ることとする。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148167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426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164254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164254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148167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将来負担比率は、前年度と比較して</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ポイント減少しており、その主な要因として、</a:t>
          </a:r>
          <a:r>
            <a:rPr kumimoji="1" lang="ja-JP" altLang="en-US" sz="1100">
              <a:solidFill>
                <a:schemeClr val="dk1"/>
              </a:solidFill>
              <a:effectLst/>
              <a:latin typeface="+mn-lt"/>
              <a:ea typeface="+mn-ea"/>
              <a:cs typeface="+mn-cs"/>
            </a:rPr>
            <a:t>退職手当負担見込額の減少があげられる（▲</a:t>
          </a:r>
          <a:r>
            <a:rPr kumimoji="1" lang="en-US" altLang="ja-JP" sz="1100">
              <a:solidFill>
                <a:schemeClr val="dk1"/>
              </a:solidFill>
              <a:effectLst/>
              <a:latin typeface="+mn-lt"/>
              <a:ea typeface="+mn-ea"/>
              <a:cs typeface="+mn-cs"/>
            </a:rPr>
            <a:t>95,060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今後は、新庁舎建設に伴う新発債の借入に加え、充当可能基金の減少により、本比率の悪化が想定できることから、各種事業を精査し、地方債の新規借入を減少すること、さらには充当可能基金への積極的な積立を行うことと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143873</xdr:rowOff>
    </xdr:from>
    <xdr:to>
      <xdr:col>81</xdr:col>
      <xdr:colOff>44450</xdr:colOff>
      <xdr:row>15</xdr:row>
      <xdr:rowOff>81582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44173"/>
          <a:ext cx="8382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81582</xdr:rowOff>
    </xdr:from>
    <xdr:to>
      <xdr:col>77</xdr:col>
      <xdr:colOff>44450</xdr:colOff>
      <xdr:row>16</xdr:row>
      <xdr:rowOff>42273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53332"/>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33081</xdr:rowOff>
    </xdr:from>
    <xdr:to>
      <xdr:col>72</xdr:col>
      <xdr:colOff>203200</xdr:colOff>
      <xdr:row>16</xdr:row>
      <xdr:rowOff>42273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7628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124097</xdr:rowOff>
    </xdr:from>
    <xdr:to>
      <xdr:col>68</xdr:col>
      <xdr:colOff>152400</xdr:colOff>
      <xdr:row>16</xdr:row>
      <xdr:rowOff>33081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9584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93073</xdr:rowOff>
    </xdr:from>
    <xdr:to>
      <xdr:col>81</xdr:col>
      <xdr:colOff>95250</xdr:colOff>
      <xdr:row>15</xdr:row>
      <xdr:rowOff>23223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65150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6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30782</xdr:rowOff>
    </xdr:from>
    <xdr:to>
      <xdr:col>77</xdr:col>
      <xdr:colOff>95250</xdr:colOff>
      <xdr:row>15</xdr:row>
      <xdr:rowOff>132382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117159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8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162923</xdr:rowOff>
    </xdr:from>
    <xdr:to>
      <xdr:col>73</xdr:col>
      <xdr:colOff>44450</xdr:colOff>
      <xdr:row>16</xdr:row>
      <xdr:rowOff>93073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77850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153731</xdr:rowOff>
    </xdr:from>
    <xdr:to>
      <xdr:col>68</xdr:col>
      <xdr:colOff>203200</xdr:colOff>
      <xdr:row>16</xdr:row>
      <xdr:rowOff>83881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68658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73297</xdr:rowOff>
    </xdr:from>
    <xdr:to>
      <xdr:col>64</xdr:col>
      <xdr:colOff>152400</xdr:colOff>
      <xdr:row>16</xdr:row>
      <xdr:rowOff>3447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159674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5,471
5,451
24.10
5,222,683
4,937,197
280,686
2,145,331
3,335,265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特別会計や一部事務組合においてほとんど充てていないことに加え、普通建設事業における事務費にも含めていないことから、高水準となっている。明日香村特別措置法の関係により、各種事業への人員を増加していることも高水準となる要因といえ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97609</xdr:rowOff>
    </xdr:from>
    <xdr:to>
      <xdr:col>24</xdr:col>
      <xdr:colOff>25400</xdr:colOff>
      <xdr:row>40</xdr:row>
      <xdr:rowOff>117203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556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97609</xdr:rowOff>
    </xdr:from>
    <xdr:to>
      <xdr:col>19</xdr:col>
      <xdr:colOff>187325</xdr:colOff>
      <xdr:row>40</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556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41</xdr:row>
      <xdr:rowOff>11067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68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84546</xdr:rowOff>
    </xdr:from>
    <xdr:to>
      <xdr:col>11</xdr:col>
      <xdr:colOff>9525</xdr:colOff>
      <xdr:row>41</xdr:row>
      <xdr:rowOff>11067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425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66403</xdr:rowOff>
    </xdr:from>
    <xdr:to>
      <xdr:col>24</xdr:col>
      <xdr:colOff>76200</xdr:colOff>
      <xdr:row>40</xdr:row>
      <xdr:rowOff>168003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146430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3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46809</xdr:rowOff>
    </xdr:from>
    <xdr:to>
      <xdr:col>20</xdr:col>
      <xdr:colOff>38100</xdr:colOff>
      <xdr:row>40</xdr:row>
      <xdr:rowOff>148409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133186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9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131717</xdr:rowOff>
    </xdr:from>
    <xdr:to>
      <xdr:col>11</xdr:col>
      <xdr:colOff>60325</xdr:colOff>
      <xdr:row>41</xdr:row>
      <xdr:rowOff>61867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46644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33746</xdr:rowOff>
    </xdr:from>
    <xdr:to>
      <xdr:col>6</xdr:col>
      <xdr:colOff>171450</xdr:colOff>
      <xdr:row>40</xdr:row>
      <xdr:rowOff>135346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120123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7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年の明日香村行財政改革により、積極的なコスト削減に努めているものの、業務の外部委託等による委託料の増加傾向にあることから、事業の縮小を含め、経常経費の抑制に努める。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18</xdr:row>
      <xdr:rowOff>140716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1719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18</xdr:row>
      <xdr:rowOff>140716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353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49276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439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129286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89916</xdr:rowOff>
    </xdr:from>
    <xdr:to>
      <xdr:col>78</xdr:col>
      <xdr:colOff>120650</xdr:colOff>
      <xdr:row>19</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4843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6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扶助費は、各年度において大きな増減はなく、類似団体と比較しても低い水準を保っている。今後は、扶助費が同水準で推移していくことが想定される。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56</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1387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56</xdr:row>
      <xdr:rowOff>41275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138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84138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96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今後、国民健康保険特別会計や後期高齢者医療特別会計、介護保健特別会計への繰出金が増加していくことが想定されるため、各会計についても適正な財政運営に努める。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1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58</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770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58</xdr:row>
      <xdr:rowOff>66040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0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77470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各種団体への補助金等を削減し、それ以後についても新たな支出を抑制していることにより、低い水準を保っている。今後も各種事業について実績等を精査し、適正な補助交付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717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346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経常収支比率の公債費は、平成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年度をピークに減少傾向にある。大規模な借入の償還が終了してきているものの、新庁舎建設に伴う新発債の借入により、今後の増加は必須であることから、適正な財政運営を図ることとする。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36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119380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76</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78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本村は類似団体において最大値に近い数値となっていることから、各種事業についてさらに精査するとともに、事業の縮小等を実施し、より一層の経常経費の抑制に努める。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134620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829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107950</xdr:rowOff>
    </xdr:from>
    <xdr:to>
      <xdr:col>78</xdr:col>
      <xdr:colOff>69850</xdr:colOff>
      <xdr:row>80</xdr:row>
      <xdr:rowOff>134620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82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107950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982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79</xdr:row>
      <xdr:rowOff>153670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182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83820</xdr:rowOff>
    </xdr:from>
    <xdr:to>
      <xdr:col>78</xdr:col>
      <xdr:colOff>120650</xdr:colOff>
      <xdr:row>81</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170197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57150</xdr:rowOff>
    </xdr:from>
    <xdr:to>
      <xdr:col>74</xdr:col>
      <xdr:colOff>31750</xdr:colOff>
      <xdr:row>80</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143527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51189</xdr:rowOff>
    </xdr:from>
    <xdr:to>
      <xdr:col>29</xdr:col>
      <xdr:colOff>127000</xdr:colOff>
      <xdr:row>15</xdr:row>
      <xdr:rowOff>86020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0564"/>
          <a:ext cx="647700" cy="3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86020</xdr:rowOff>
    </xdr:from>
    <xdr:to>
      <xdr:col>26</xdr:col>
      <xdr:colOff>50800</xdr:colOff>
      <xdr:row>15</xdr:row>
      <xdr:rowOff>111356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5395"/>
          <a:ext cx="698500" cy="2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104780</xdr:rowOff>
    </xdr:from>
    <xdr:to>
      <xdr:col>22</xdr:col>
      <xdr:colOff>114300</xdr:colOff>
      <xdr:row>15</xdr:row>
      <xdr:rowOff>111356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24155"/>
          <a:ext cx="698500" cy="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104780</xdr:rowOff>
    </xdr:from>
    <xdr:to>
      <xdr:col>18</xdr:col>
      <xdr:colOff>177800</xdr:colOff>
      <xdr:row>16</xdr:row>
      <xdr:rowOff>6086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4155"/>
          <a:ext cx="698500" cy="7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389</xdr:rowOff>
    </xdr:from>
    <xdr:to>
      <xdr:col>29</xdr:col>
      <xdr:colOff>177800</xdr:colOff>
      <xdr:row>15</xdr:row>
      <xdr:rowOff>101989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9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35220</xdr:rowOff>
    </xdr:from>
    <xdr:to>
      <xdr:col>26</xdr:col>
      <xdr:colOff>101600</xdr:colOff>
      <xdr:row>15</xdr:row>
      <xdr:rowOff>136820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146997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3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60556</xdr:rowOff>
    </xdr:from>
    <xdr:to>
      <xdr:col>22</xdr:col>
      <xdr:colOff>165100</xdr:colOff>
      <xdr:row>15</xdr:row>
      <xdr:rowOff>162156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53980</xdr:rowOff>
    </xdr:from>
    <xdr:to>
      <xdr:col>19</xdr:col>
      <xdr:colOff>38100</xdr:colOff>
      <xdr:row>15</xdr:row>
      <xdr:rowOff>155580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165757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126736</xdr:rowOff>
    </xdr:from>
    <xdr:to>
      <xdr:col>15</xdr:col>
      <xdr:colOff>101600</xdr:colOff>
      <xdr:row>16</xdr:row>
      <xdr:rowOff>56886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67063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249481</xdr:rowOff>
    </xdr:from>
    <xdr:to>
      <xdr:col>29</xdr:col>
      <xdr:colOff>127000</xdr:colOff>
      <xdr:row>37</xdr:row>
      <xdr:rowOff>295543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74181"/>
          <a:ext cx="647700" cy="46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204283</xdr:rowOff>
    </xdr:from>
    <xdr:to>
      <xdr:col>26</xdr:col>
      <xdr:colOff>50800</xdr:colOff>
      <xdr:row>37</xdr:row>
      <xdr:rowOff>249481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28983"/>
          <a:ext cx="698500" cy="45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87893</xdr:rowOff>
    </xdr:from>
    <xdr:to>
      <xdr:col>22</xdr:col>
      <xdr:colOff>114300</xdr:colOff>
      <xdr:row>37</xdr:row>
      <xdr:rowOff>204283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12593"/>
          <a:ext cx="698500" cy="11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87893</xdr:rowOff>
    </xdr:from>
    <xdr:to>
      <xdr:col>18</xdr:col>
      <xdr:colOff>177800</xdr:colOff>
      <xdr:row>37</xdr:row>
      <xdr:rowOff>234230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12593"/>
          <a:ext cx="698500" cy="14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244743</xdr:rowOff>
    </xdr:from>
    <xdr:to>
      <xdr:col>29</xdr:col>
      <xdr:colOff>177800</xdr:colOff>
      <xdr:row>38</xdr:row>
      <xdr:rowOff>3443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9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153320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198681</xdr:rowOff>
    </xdr:from>
    <xdr:to>
      <xdr:col>26</xdr:col>
      <xdr:colOff>101600</xdr:colOff>
      <xdr:row>37</xdr:row>
      <xdr:rowOff>300281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2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0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153483</xdr:rowOff>
    </xdr:from>
    <xdr:to>
      <xdr:col>22</xdr:col>
      <xdr:colOff>165100</xdr:colOff>
      <xdr:row>37</xdr:row>
      <xdr:rowOff>255083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7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239860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37093</xdr:rowOff>
    </xdr:from>
    <xdr:to>
      <xdr:col>19</xdr:col>
      <xdr:colOff>38100</xdr:colOff>
      <xdr:row>37</xdr:row>
      <xdr:rowOff>138693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6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123470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4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183430</xdr:rowOff>
    </xdr:from>
    <xdr:to>
      <xdr:col>15</xdr:col>
      <xdr:colOff>101600</xdr:colOff>
      <xdr:row>37</xdr:row>
      <xdr:rowOff>285030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0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269807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9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5,471
5,451
24.10
5,222,683
4,937,197
280,686
2,145,331
3,335,265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43063</xdr:rowOff>
    </xdr:from>
    <xdr:to>
      <xdr:col>24</xdr:col>
      <xdr:colOff>63500</xdr:colOff>
      <xdr:row>34</xdr:row>
      <xdr:rowOff>150299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2363"/>
          <a:ext cx="8382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150299</xdr:rowOff>
    </xdr:from>
    <xdr:to>
      <xdr:col>19</xdr:col>
      <xdr:colOff>177800</xdr:colOff>
      <xdr:row>35</xdr:row>
      <xdr:rowOff>28585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9599"/>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4102</xdr:rowOff>
    </xdr:from>
    <xdr:to>
      <xdr:col>15</xdr:col>
      <xdr:colOff>50800</xdr:colOff>
      <xdr:row>35</xdr:row>
      <xdr:rowOff>28585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04852"/>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4102</xdr:rowOff>
    </xdr:from>
    <xdr:to>
      <xdr:col>10</xdr:col>
      <xdr:colOff>114300</xdr:colOff>
      <xdr:row>35</xdr:row>
      <xdr:rowOff>72240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04852"/>
          <a:ext cx="8890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163713</xdr:rowOff>
    </xdr:from>
    <xdr:to>
      <xdr:col>24</xdr:col>
      <xdr:colOff>114300</xdr:colOff>
      <xdr:row>34</xdr:row>
      <xdr:rowOff>93863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15140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99499</xdr:rowOff>
    </xdr:from>
    <xdr:to>
      <xdr:col>20</xdr:col>
      <xdr:colOff>38100</xdr:colOff>
      <xdr:row>35</xdr:row>
      <xdr:rowOff>29649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46176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149235</xdr:rowOff>
    </xdr:from>
    <xdr:to>
      <xdr:col>15</xdr:col>
      <xdr:colOff>101600</xdr:colOff>
      <xdr:row>35</xdr:row>
      <xdr:rowOff>79385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95912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124752</xdr:rowOff>
    </xdr:from>
    <xdr:to>
      <xdr:col>10</xdr:col>
      <xdr:colOff>165100</xdr:colOff>
      <xdr:row>35</xdr:row>
      <xdr:rowOff>54902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71429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2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21440</xdr:rowOff>
    </xdr:from>
    <xdr:to>
      <xdr:col>6</xdr:col>
      <xdr:colOff>38100</xdr:colOff>
      <xdr:row>35</xdr:row>
      <xdr:rowOff>123040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139567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112062</xdr:rowOff>
    </xdr:from>
    <xdr:to>
      <xdr:col>24</xdr:col>
      <xdr:colOff>63500</xdr:colOff>
      <xdr:row>56</xdr:row>
      <xdr:rowOff>126373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713262"/>
          <a:ext cx="8382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112062</xdr:rowOff>
    </xdr:from>
    <xdr:to>
      <xdr:col>19</xdr:col>
      <xdr:colOff>177800</xdr:colOff>
      <xdr:row>57</xdr:row>
      <xdr:rowOff>10541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13262"/>
          <a:ext cx="8890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10541</xdr:rowOff>
    </xdr:from>
    <xdr:to>
      <xdr:col>15</xdr:col>
      <xdr:colOff>50800</xdr:colOff>
      <xdr:row>57</xdr:row>
      <xdr:rowOff>38136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83191"/>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37695</xdr:rowOff>
    </xdr:from>
    <xdr:to>
      <xdr:col>10</xdr:col>
      <xdr:colOff>114300</xdr:colOff>
      <xdr:row>57</xdr:row>
      <xdr:rowOff>38136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10345"/>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75573</xdr:rowOff>
    </xdr:from>
    <xdr:to>
      <xdr:col>24</xdr:col>
      <xdr:colOff>114300</xdr:colOff>
      <xdr:row>57</xdr:row>
      <xdr:rowOff>5723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98450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2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61262</xdr:rowOff>
    </xdr:from>
    <xdr:to>
      <xdr:col>20</xdr:col>
      <xdr:colOff>38100</xdr:colOff>
      <xdr:row>56</xdr:row>
      <xdr:rowOff>162862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3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131191</xdr:rowOff>
    </xdr:from>
    <xdr:to>
      <xdr:col>15</xdr:col>
      <xdr:colOff>101600</xdr:colOff>
      <xdr:row>57</xdr:row>
      <xdr:rowOff>61341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77868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0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158786</xdr:rowOff>
    </xdr:from>
    <xdr:to>
      <xdr:col>10</xdr:col>
      <xdr:colOff>165100</xdr:colOff>
      <xdr:row>57</xdr:row>
      <xdr:rowOff>88936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105463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3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158345</xdr:rowOff>
    </xdr:from>
    <xdr:to>
      <xdr:col>6</xdr:col>
      <xdr:colOff>38100</xdr:colOff>
      <xdr:row>57</xdr:row>
      <xdr:rowOff>88495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105022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3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34224</xdr:rowOff>
    </xdr:from>
    <xdr:to>
      <xdr:col>24</xdr:col>
      <xdr:colOff>63500</xdr:colOff>
      <xdr:row>78</xdr:row>
      <xdr:rowOff>34841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7324"/>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163314</xdr:rowOff>
    </xdr:from>
    <xdr:to>
      <xdr:col>19</xdr:col>
      <xdr:colOff>177800</xdr:colOff>
      <xdr:row>78</xdr:row>
      <xdr:rowOff>34841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6496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163314</xdr:rowOff>
    </xdr:from>
    <xdr:to>
      <xdr:col>15</xdr:col>
      <xdr:colOff>50800</xdr:colOff>
      <xdr:row>78</xdr:row>
      <xdr:rowOff>5764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64964"/>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5764</xdr:rowOff>
    </xdr:from>
    <xdr:to>
      <xdr:col>10</xdr:col>
      <xdr:colOff>114300</xdr:colOff>
      <xdr:row>78</xdr:row>
      <xdr:rowOff>23320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78864"/>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154874</xdr:rowOff>
    </xdr:from>
    <xdr:to>
      <xdr:col>24</xdr:col>
      <xdr:colOff>114300</xdr:colOff>
      <xdr:row>78</xdr:row>
      <xdr:rowOff>85024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69801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7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155491</xdr:rowOff>
    </xdr:from>
    <xdr:to>
      <xdr:col>20</xdr:col>
      <xdr:colOff>38100</xdr:colOff>
      <xdr:row>78</xdr:row>
      <xdr:rowOff>85641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76768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4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112514</xdr:rowOff>
    </xdr:from>
    <xdr:to>
      <xdr:col>15</xdr:col>
      <xdr:colOff>101600</xdr:colOff>
      <xdr:row>78</xdr:row>
      <xdr:rowOff>42664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33791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0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126414</xdr:rowOff>
    </xdr:from>
    <xdr:to>
      <xdr:col>10</xdr:col>
      <xdr:colOff>165100</xdr:colOff>
      <xdr:row>78</xdr:row>
      <xdr:rowOff>56564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47691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2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143970</xdr:rowOff>
    </xdr:from>
    <xdr:to>
      <xdr:col>6</xdr:col>
      <xdr:colOff>38100</xdr:colOff>
      <xdr:row>78</xdr:row>
      <xdr:rowOff>74120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65247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3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134302</xdr:rowOff>
    </xdr:from>
    <xdr:to>
      <xdr:col>24</xdr:col>
      <xdr:colOff>63500</xdr:colOff>
      <xdr:row>97</xdr:row>
      <xdr:rowOff>154152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4952"/>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154152</xdr:rowOff>
    </xdr:from>
    <xdr:to>
      <xdr:col>19</xdr:col>
      <xdr:colOff>177800</xdr:colOff>
      <xdr:row>98</xdr:row>
      <xdr:rowOff>8407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4802"/>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144831</xdr:rowOff>
    </xdr:from>
    <xdr:to>
      <xdr:col>15</xdr:col>
      <xdr:colOff>50800</xdr:colOff>
      <xdr:row>98</xdr:row>
      <xdr:rowOff>8407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75481"/>
          <a:ext cx="8890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144831</xdr:rowOff>
    </xdr:from>
    <xdr:to>
      <xdr:col>10</xdr:col>
      <xdr:colOff>114300</xdr:colOff>
      <xdr:row>97</xdr:row>
      <xdr:rowOff>164592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75481"/>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83502</xdr:rowOff>
    </xdr:from>
    <xdr:to>
      <xdr:col>24</xdr:col>
      <xdr:colOff>114300</xdr:colOff>
      <xdr:row>98</xdr:row>
      <xdr:rowOff>13652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61929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103352</xdr:rowOff>
    </xdr:from>
    <xdr:to>
      <xdr:col>20</xdr:col>
      <xdr:colOff>38100</xdr:colOff>
      <xdr:row>98</xdr:row>
      <xdr:rowOff>33502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24629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2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129057</xdr:rowOff>
    </xdr:from>
    <xdr:to>
      <xdr:col>15</xdr:col>
      <xdr:colOff>101600</xdr:colOff>
      <xdr:row>98</xdr:row>
      <xdr:rowOff>59207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50334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94031</xdr:rowOff>
    </xdr:from>
    <xdr:to>
      <xdr:col>10</xdr:col>
      <xdr:colOff>165100</xdr:colOff>
      <xdr:row>98</xdr:row>
      <xdr:rowOff>24181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113792</xdr:rowOff>
    </xdr:from>
    <xdr:to>
      <xdr:col>6</xdr:col>
      <xdr:colOff>38100</xdr:colOff>
      <xdr:row>98</xdr:row>
      <xdr:rowOff>43942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35069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131489</xdr:rowOff>
    </xdr:from>
    <xdr:to>
      <xdr:col>55</xdr:col>
      <xdr:colOff>0</xdr:colOff>
      <xdr:row>37</xdr:row>
      <xdr:rowOff>11303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60789"/>
          <a:ext cx="838200" cy="39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11303</xdr:rowOff>
    </xdr:from>
    <xdr:to>
      <xdr:col>50</xdr:col>
      <xdr:colOff>114300</xdr:colOff>
      <xdr:row>37</xdr:row>
      <xdr:rowOff>111254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54953"/>
          <a:ext cx="889000" cy="9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111254</xdr:rowOff>
    </xdr:from>
    <xdr:to>
      <xdr:col>45</xdr:col>
      <xdr:colOff>177800</xdr:colOff>
      <xdr:row>37</xdr:row>
      <xdr:rowOff>136180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4904"/>
          <a:ext cx="8890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136180</xdr:rowOff>
    </xdr:from>
    <xdr:to>
      <xdr:col>41</xdr:col>
      <xdr:colOff>50800</xdr:colOff>
      <xdr:row>37</xdr:row>
      <xdr:rowOff>139552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9830"/>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80689</xdr:rowOff>
    </xdr:from>
    <xdr:to>
      <xdr:col>55</xdr:col>
      <xdr:colOff>50800</xdr:colOff>
      <xdr:row>35</xdr:row>
      <xdr:rowOff>10839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59116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131953</xdr:rowOff>
    </xdr:from>
    <xdr:to>
      <xdr:col>50</xdr:col>
      <xdr:colOff>165100</xdr:colOff>
      <xdr:row>37</xdr:row>
      <xdr:rowOff>62103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53230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60454</xdr:rowOff>
    </xdr:from>
    <xdr:to>
      <xdr:col>46</xdr:col>
      <xdr:colOff>38100</xdr:colOff>
      <xdr:row>37</xdr:row>
      <xdr:rowOff>162054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153181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85380</xdr:rowOff>
    </xdr:from>
    <xdr:to>
      <xdr:col>41</xdr:col>
      <xdr:colOff>101600</xdr:colOff>
      <xdr:row>38</xdr:row>
      <xdr:rowOff>15529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2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88752</xdr:rowOff>
    </xdr:from>
    <xdr:to>
      <xdr:col>36</xdr:col>
      <xdr:colOff>165100</xdr:colOff>
      <xdr:row>38</xdr:row>
      <xdr:rowOff>18901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24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159776</xdr:rowOff>
    </xdr:from>
    <xdr:to>
      <xdr:col>55</xdr:col>
      <xdr:colOff>0</xdr:colOff>
      <xdr:row>58</xdr:row>
      <xdr:rowOff>110720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32426"/>
          <a:ext cx="838200" cy="1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80914</xdr:rowOff>
    </xdr:from>
    <xdr:to>
      <xdr:col>50</xdr:col>
      <xdr:colOff>114300</xdr:colOff>
      <xdr:row>58</xdr:row>
      <xdr:rowOff>110720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25014"/>
          <a:ext cx="8890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66765</xdr:rowOff>
    </xdr:from>
    <xdr:to>
      <xdr:col>45</xdr:col>
      <xdr:colOff>177800</xdr:colOff>
      <xdr:row>58</xdr:row>
      <xdr:rowOff>80914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10865"/>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66765</xdr:rowOff>
    </xdr:from>
    <xdr:to>
      <xdr:col>41</xdr:col>
      <xdr:colOff>50800</xdr:colOff>
      <xdr:row>59</xdr:row>
      <xdr:rowOff>3694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10865"/>
          <a:ext cx="889000" cy="10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108976</xdr:rowOff>
    </xdr:from>
    <xdr:to>
      <xdr:col>55</xdr:col>
      <xdr:colOff>50800</xdr:colOff>
      <xdr:row>58</xdr:row>
      <xdr:rowOff>39126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131853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59920</xdr:rowOff>
    </xdr:from>
    <xdr:to>
      <xdr:col>50</xdr:col>
      <xdr:colOff>165100</xdr:colOff>
      <xdr:row>58</xdr:row>
      <xdr:rowOff>161520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152647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30114</xdr:rowOff>
    </xdr:from>
    <xdr:to>
      <xdr:col>46</xdr:col>
      <xdr:colOff>38100</xdr:colOff>
      <xdr:row>58</xdr:row>
      <xdr:rowOff>131714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122841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6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15965</xdr:rowOff>
    </xdr:from>
    <xdr:to>
      <xdr:col>41</xdr:col>
      <xdr:colOff>101600</xdr:colOff>
      <xdr:row>58</xdr:row>
      <xdr:rowOff>117565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134092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73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124344</xdr:rowOff>
    </xdr:from>
    <xdr:to>
      <xdr:col>36</xdr:col>
      <xdr:colOff>165100</xdr:colOff>
      <xdr:row>59</xdr:row>
      <xdr:rowOff>54494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45621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6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54586</xdr:rowOff>
    </xdr:from>
    <xdr:to>
      <xdr:col>55</xdr:col>
      <xdr:colOff>0</xdr:colOff>
      <xdr:row>79</xdr:row>
      <xdr:rowOff>61770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99136"/>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27183</xdr:rowOff>
    </xdr:from>
    <xdr:to>
      <xdr:col>50</xdr:col>
      <xdr:colOff>114300</xdr:colOff>
      <xdr:row>79</xdr:row>
      <xdr:rowOff>54586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1733"/>
          <a:ext cx="889000" cy="2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130271</xdr:rowOff>
    </xdr:from>
    <xdr:to>
      <xdr:col>45</xdr:col>
      <xdr:colOff>177800</xdr:colOff>
      <xdr:row>79</xdr:row>
      <xdr:rowOff>27183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03371"/>
          <a:ext cx="889000" cy="6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130271</xdr:rowOff>
    </xdr:from>
    <xdr:to>
      <xdr:col>41</xdr:col>
      <xdr:colOff>50800</xdr:colOff>
      <xdr:row>79</xdr:row>
      <xdr:rowOff>67211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03371"/>
          <a:ext cx="889000" cy="10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10970</xdr:rowOff>
    </xdr:from>
    <xdr:to>
      <xdr:col>55</xdr:col>
      <xdr:colOff>50800</xdr:colOff>
      <xdr:row>79</xdr:row>
      <xdr:rowOff>112570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3786</xdr:rowOff>
    </xdr:from>
    <xdr:to>
      <xdr:col>50</xdr:col>
      <xdr:colOff>165100</xdr:colOff>
      <xdr:row>79</xdr:row>
      <xdr:rowOff>105386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96513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147833</xdr:rowOff>
    </xdr:from>
    <xdr:to>
      <xdr:col>46</xdr:col>
      <xdr:colOff>38100</xdr:colOff>
      <xdr:row>79</xdr:row>
      <xdr:rowOff>77983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94510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79471</xdr:rowOff>
    </xdr:from>
    <xdr:to>
      <xdr:col>41</xdr:col>
      <xdr:colOff>101600</xdr:colOff>
      <xdr:row>79</xdr:row>
      <xdr:rowOff>9621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26148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16411</xdr:rowOff>
    </xdr:from>
    <xdr:to>
      <xdr:col>36</xdr:col>
      <xdr:colOff>165100</xdr:colOff>
      <xdr:row>79</xdr:row>
      <xdr:rowOff>118011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109138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58896</xdr:rowOff>
    </xdr:from>
    <xdr:to>
      <xdr:col>55</xdr:col>
      <xdr:colOff>0</xdr:colOff>
      <xdr:row>96</xdr:row>
      <xdr:rowOff>4541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346646"/>
          <a:ext cx="838200" cy="1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4541</xdr:rowOff>
    </xdr:from>
    <xdr:to>
      <xdr:col>50</xdr:col>
      <xdr:colOff>114300</xdr:colOff>
      <xdr:row>96</xdr:row>
      <xdr:rowOff>57810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63741"/>
          <a:ext cx="889000" cy="5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57810</xdr:rowOff>
    </xdr:from>
    <xdr:to>
      <xdr:col>45</xdr:col>
      <xdr:colOff>177800</xdr:colOff>
      <xdr:row>97</xdr:row>
      <xdr:rowOff>2077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17010"/>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2077</xdr:rowOff>
    </xdr:from>
    <xdr:to>
      <xdr:col>41</xdr:col>
      <xdr:colOff>50800</xdr:colOff>
      <xdr:row>97</xdr:row>
      <xdr:rowOff>11719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32727"/>
          <a:ext cx="889000" cy="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8096</xdr:rowOff>
    </xdr:from>
    <xdr:to>
      <xdr:col>55</xdr:col>
      <xdr:colOff>50800</xdr:colOff>
      <xdr:row>95</xdr:row>
      <xdr:rowOff>109696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30973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125191</xdr:rowOff>
    </xdr:from>
    <xdr:to>
      <xdr:col>50</xdr:col>
      <xdr:colOff>165100</xdr:colOff>
      <xdr:row>96</xdr:row>
      <xdr:rowOff>55341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46468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7010</xdr:rowOff>
    </xdr:from>
    <xdr:to>
      <xdr:col>46</xdr:col>
      <xdr:colOff>38100</xdr:colOff>
      <xdr:row>96</xdr:row>
      <xdr:rowOff>108610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99737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5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122727</xdr:rowOff>
    </xdr:from>
    <xdr:to>
      <xdr:col>41</xdr:col>
      <xdr:colOff>101600</xdr:colOff>
      <xdr:row>97</xdr:row>
      <xdr:rowOff>52877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44004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132369</xdr:rowOff>
    </xdr:from>
    <xdr:to>
      <xdr:col>36</xdr:col>
      <xdr:colOff>165100</xdr:colOff>
      <xdr:row>97</xdr:row>
      <xdr:rowOff>62519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53646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24257</xdr:rowOff>
    </xdr:from>
    <xdr:to>
      <xdr:col>85</xdr:col>
      <xdr:colOff>127000</xdr:colOff>
      <xdr:row>38</xdr:row>
      <xdr:rowOff>24560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39357"/>
          <a:ext cx="8382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134888</xdr:rowOff>
    </xdr:from>
    <xdr:to>
      <xdr:col>81</xdr:col>
      <xdr:colOff>50800</xdr:colOff>
      <xdr:row>38</xdr:row>
      <xdr:rowOff>24257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78538"/>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134888</xdr:rowOff>
    </xdr:from>
    <xdr:to>
      <xdr:col>76</xdr:col>
      <xdr:colOff>114300</xdr:colOff>
      <xdr:row>37</xdr:row>
      <xdr:rowOff>148730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78538"/>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148730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92380"/>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145210</xdr:rowOff>
    </xdr:from>
    <xdr:to>
      <xdr:col>85</xdr:col>
      <xdr:colOff>177800</xdr:colOff>
      <xdr:row>38</xdr:row>
      <xdr:rowOff>75360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60137</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144907</xdr:rowOff>
    </xdr:from>
    <xdr:to>
      <xdr:col>81</xdr:col>
      <xdr:colOff>101600</xdr:colOff>
      <xdr:row>38</xdr:row>
      <xdr:rowOff>75057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66184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84088</xdr:rowOff>
    </xdr:from>
    <xdr:to>
      <xdr:col>76</xdr:col>
      <xdr:colOff>165100</xdr:colOff>
      <xdr:row>38</xdr:row>
      <xdr:rowOff>14238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5365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5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97930</xdr:rowOff>
    </xdr:from>
    <xdr:to>
      <xdr:col>72</xdr:col>
      <xdr:colOff>38100</xdr:colOff>
      <xdr:row>38</xdr:row>
      <xdr:rowOff>28080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19207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104057</xdr:rowOff>
    </xdr:from>
    <xdr:to>
      <xdr:col>85</xdr:col>
      <xdr:colOff>127000</xdr:colOff>
      <xdr:row>77</xdr:row>
      <xdr:rowOff>108395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05707"/>
          <a:ext cx="8382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104057</xdr:rowOff>
    </xdr:from>
    <xdr:to>
      <xdr:col>81</xdr:col>
      <xdr:colOff>50800</xdr:colOff>
      <xdr:row>77</xdr:row>
      <xdr:rowOff>104880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5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68239</xdr:rowOff>
    </xdr:from>
    <xdr:to>
      <xdr:col>76</xdr:col>
      <xdr:colOff>114300</xdr:colOff>
      <xdr:row>77</xdr:row>
      <xdr:rowOff>104880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6988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68239</xdr:rowOff>
    </xdr:from>
    <xdr:to>
      <xdr:col>71</xdr:col>
      <xdr:colOff>177800</xdr:colOff>
      <xdr:row>77</xdr:row>
      <xdr:rowOff>77082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6988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57595</xdr:rowOff>
    </xdr:from>
    <xdr:to>
      <xdr:col>85</xdr:col>
      <xdr:colOff>177800</xdr:colOff>
      <xdr:row>77</xdr:row>
      <xdr:rowOff>159195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36022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53257</xdr:rowOff>
    </xdr:from>
    <xdr:to>
      <xdr:col>81</xdr:col>
      <xdr:colOff>101600</xdr:colOff>
      <xdr:row>77</xdr:row>
      <xdr:rowOff>154857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145984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54080</xdr:rowOff>
    </xdr:from>
    <xdr:to>
      <xdr:col>76</xdr:col>
      <xdr:colOff>165100</xdr:colOff>
      <xdr:row>77</xdr:row>
      <xdr:rowOff>155680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146807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17439</xdr:rowOff>
    </xdr:from>
    <xdr:to>
      <xdr:col>72</xdr:col>
      <xdr:colOff>38100</xdr:colOff>
      <xdr:row>77</xdr:row>
      <xdr:rowOff>119039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110166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26282</xdr:rowOff>
    </xdr:from>
    <xdr:to>
      <xdr:col>67</xdr:col>
      <xdr:colOff>101600</xdr:colOff>
      <xdr:row>77</xdr:row>
      <xdr:rowOff>127882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119009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93016</xdr:rowOff>
    </xdr:from>
    <xdr:to>
      <xdr:col>85</xdr:col>
      <xdr:colOff>127000</xdr:colOff>
      <xdr:row>99</xdr:row>
      <xdr:rowOff>71273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5116"/>
          <a:ext cx="838200" cy="1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13333</xdr:rowOff>
    </xdr:from>
    <xdr:to>
      <xdr:col>81</xdr:col>
      <xdr:colOff>50800</xdr:colOff>
      <xdr:row>99</xdr:row>
      <xdr:rowOff>71273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86883"/>
          <a:ext cx="889000" cy="5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13333</xdr:rowOff>
    </xdr:from>
    <xdr:to>
      <xdr:col>76</xdr:col>
      <xdr:colOff>114300</xdr:colOff>
      <xdr:row>99</xdr:row>
      <xdr:rowOff>32902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86883"/>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115664</xdr:rowOff>
    </xdr:from>
    <xdr:to>
      <xdr:col>71</xdr:col>
      <xdr:colOff>177800</xdr:colOff>
      <xdr:row>99</xdr:row>
      <xdr:rowOff>32902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7764"/>
          <a:ext cx="889000" cy="8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42216</xdr:rowOff>
    </xdr:from>
    <xdr:to>
      <xdr:col>85</xdr:col>
      <xdr:colOff>177800</xdr:colOff>
      <xdr:row>98</xdr:row>
      <xdr:rowOff>143816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65093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20473</xdr:rowOff>
    </xdr:from>
    <xdr:to>
      <xdr:col>81</xdr:col>
      <xdr:colOff>101600</xdr:colOff>
      <xdr:row>99</xdr:row>
      <xdr:rowOff>122073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113200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133983</xdr:rowOff>
    </xdr:from>
    <xdr:to>
      <xdr:col>76</xdr:col>
      <xdr:colOff>165100</xdr:colOff>
      <xdr:row>99</xdr:row>
      <xdr:rowOff>64133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55260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153552</xdr:rowOff>
    </xdr:from>
    <xdr:to>
      <xdr:col>72</xdr:col>
      <xdr:colOff>38100</xdr:colOff>
      <xdr:row>99</xdr:row>
      <xdr:rowOff>83702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74829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64864</xdr:rowOff>
    </xdr:from>
    <xdr:to>
      <xdr:col>67</xdr:col>
      <xdr:colOff>101600</xdr:colOff>
      <xdr:row>98</xdr:row>
      <xdr:rowOff>166464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157591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5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106553</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278753"/>
          <a:ext cx="838200" cy="3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55753</xdr:rowOff>
    </xdr:from>
    <xdr:to>
      <xdr:col>116</xdr:col>
      <xdr:colOff>114300</xdr:colOff>
      <xdr:row>36</xdr:row>
      <xdr:rowOff>157353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78630</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0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37565</xdr:rowOff>
    </xdr:from>
    <xdr:to>
      <xdr:col>116</xdr:col>
      <xdr:colOff>63500</xdr:colOff>
      <xdr:row>78</xdr:row>
      <xdr:rowOff>94780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10665"/>
          <a:ext cx="8382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150738</xdr:rowOff>
    </xdr:from>
    <xdr:to>
      <xdr:col>111</xdr:col>
      <xdr:colOff>177800</xdr:colOff>
      <xdr:row>78</xdr:row>
      <xdr:rowOff>94780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009488"/>
          <a:ext cx="889000" cy="45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132336</xdr:rowOff>
    </xdr:from>
    <xdr:to>
      <xdr:col>107</xdr:col>
      <xdr:colOff>50800</xdr:colOff>
      <xdr:row>75</xdr:row>
      <xdr:rowOff>150738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99108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132336</xdr:rowOff>
    </xdr:from>
    <xdr:to>
      <xdr:col>102</xdr:col>
      <xdr:colOff>114300</xdr:colOff>
      <xdr:row>76</xdr:row>
      <xdr:rowOff>4074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91086"/>
          <a:ext cx="889000" cy="4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158215</xdr:rowOff>
    </xdr:from>
    <xdr:to>
      <xdr:col>116</xdr:col>
      <xdr:colOff>114300</xdr:colOff>
      <xdr:row>78</xdr:row>
      <xdr:rowOff>88365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136642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43980</xdr:rowOff>
    </xdr:from>
    <xdr:to>
      <xdr:col>112</xdr:col>
      <xdr:colOff>38100</xdr:colOff>
      <xdr:row>78</xdr:row>
      <xdr:rowOff>145580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136707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99938</xdr:rowOff>
    </xdr:from>
    <xdr:to>
      <xdr:col>107</xdr:col>
      <xdr:colOff>101600</xdr:colOff>
      <xdr:row>76</xdr:row>
      <xdr:rowOff>30088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46615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81536</xdr:rowOff>
    </xdr:from>
    <xdr:to>
      <xdr:col>102</xdr:col>
      <xdr:colOff>165100</xdr:colOff>
      <xdr:row>76</xdr:row>
      <xdr:rowOff>11686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28213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124725</xdr:rowOff>
    </xdr:from>
    <xdr:to>
      <xdr:col>98</xdr:col>
      <xdr:colOff>38100</xdr:colOff>
      <xdr:row>76</xdr:row>
      <xdr:rowOff>54874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83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71402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5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にかかる住民一人当たりのコストについて、類似団体と比較した本村の特徴としては人件費が高いことと扶助費が低いことがあげられる。人件費については、特別会計や一部事務組合に人件費をほとんど充てておらず、普通会計からの支出となっていることが要因といえる。今後は、行政サービスの低下とならないよう業務の最適化を実施し、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人体制の維持を目指し、人件費の抑制に努める。また扶助費については、低い水準となっているものの、適正な各給付事業の運営に努める。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5,471
5,451
24.10
5,222,683
4,937,197
280,686
2,145,331
3,335,265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147510</xdr:rowOff>
    </xdr:from>
    <xdr:to>
      <xdr:col>24</xdr:col>
      <xdr:colOff>63500</xdr:colOff>
      <xdr:row>34</xdr:row>
      <xdr:rowOff>43688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05360"/>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147510</xdr:rowOff>
    </xdr:from>
    <xdr:to>
      <xdr:col>19</xdr:col>
      <xdr:colOff>177800</xdr:colOff>
      <xdr:row>34</xdr:row>
      <xdr:rowOff>254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0536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117792</xdr:rowOff>
    </xdr:from>
    <xdr:to>
      <xdr:col>15</xdr:col>
      <xdr:colOff>50800</xdr:colOff>
      <xdr:row>34</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75642"/>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56642</xdr:rowOff>
    </xdr:from>
    <xdr:to>
      <xdr:col>10</xdr:col>
      <xdr:colOff>114300</xdr:colOff>
      <xdr:row>33</xdr:row>
      <xdr:rowOff>117792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4492"/>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164338</xdr:rowOff>
    </xdr:from>
    <xdr:to>
      <xdr:col>24</xdr:col>
      <xdr:colOff>114300</xdr:colOff>
      <xdr:row>34</xdr:row>
      <xdr:rowOff>94488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15765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96710</xdr:rowOff>
    </xdr:from>
    <xdr:to>
      <xdr:col>20</xdr:col>
      <xdr:colOff>38100</xdr:colOff>
      <xdr:row>34</xdr:row>
      <xdr:rowOff>26860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43387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2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120904</xdr:rowOff>
    </xdr:from>
    <xdr:to>
      <xdr:col>15</xdr:col>
      <xdr:colOff>101600</xdr:colOff>
      <xdr:row>34</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67581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66992</xdr:rowOff>
    </xdr:from>
    <xdr:to>
      <xdr:col>10</xdr:col>
      <xdr:colOff>165100</xdr:colOff>
      <xdr:row>33</xdr:row>
      <xdr:rowOff>168592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13669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xdr:rowOff>
    </xdr:from>
    <xdr:to>
      <xdr:col>6</xdr:col>
      <xdr:colOff>38100</xdr:colOff>
      <xdr:row>33</xdr:row>
      <xdr:rowOff>107442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123969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66760</xdr:rowOff>
    </xdr:from>
    <xdr:to>
      <xdr:col>24</xdr:col>
      <xdr:colOff>63500</xdr:colOff>
      <xdr:row>58</xdr:row>
      <xdr:rowOff>50301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7960"/>
          <a:ext cx="8382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40570</xdr:rowOff>
    </xdr:from>
    <xdr:to>
      <xdr:col>19</xdr:col>
      <xdr:colOff>177800</xdr:colOff>
      <xdr:row>58</xdr:row>
      <xdr:rowOff>50301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4670"/>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40570</xdr:rowOff>
    </xdr:from>
    <xdr:to>
      <xdr:col>15</xdr:col>
      <xdr:colOff>50800</xdr:colOff>
      <xdr:row>58</xdr:row>
      <xdr:rowOff>63818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4670"/>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26569</xdr:rowOff>
    </xdr:from>
    <xdr:to>
      <xdr:col>10</xdr:col>
      <xdr:colOff>114300</xdr:colOff>
      <xdr:row>58</xdr:row>
      <xdr:rowOff>63818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0669"/>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15960</xdr:rowOff>
    </xdr:from>
    <xdr:to>
      <xdr:col>24</xdr:col>
      <xdr:colOff>114300</xdr:colOff>
      <xdr:row>56</xdr:row>
      <xdr:rowOff>117560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38837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170951</xdr:rowOff>
    </xdr:from>
    <xdr:to>
      <xdr:col>20</xdr:col>
      <xdr:colOff>38100</xdr:colOff>
      <xdr:row>58</xdr:row>
      <xdr:rowOff>101101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92228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161220</xdr:rowOff>
    </xdr:from>
    <xdr:to>
      <xdr:col>15</xdr:col>
      <xdr:colOff>101600</xdr:colOff>
      <xdr:row>58</xdr:row>
      <xdr:rowOff>91370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82497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13018</xdr:rowOff>
    </xdr:from>
    <xdr:to>
      <xdr:col>10</xdr:col>
      <xdr:colOff>165100</xdr:colOff>
      <xdr:row>58</xdr:row>
      <xdr:rowOff>114618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105745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147219</xdr:rowOff>
    </xdr:from>
    <xdr:to>
      <xdr:col>6</xdr:col>
      <xdr:colOff>38100</xdr:colOff>
      <xdr:row>58</xdr:row>
      <xdr:rowOff>77369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68496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1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162294</xdr:rowOff>
    </xdr:from>
    <xdr:to>
      <xdr:col>24</xdr:col>
      <xdr:colOff>63500</xdr:colOff>
      <xdr:row>78</xdr:row>
      <xdr:rowOff>45326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3944"/>
          <a:ext cx="8382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45326</xdr:rowOff>
    </xdr:from>
    <xdr:to>
      <xdr:col>19</xdr:col>
      <xdr:colOff>177800</xdr:colOff>
      <xdr:row>78</xdr:row>
      <xdr:rowOff>84196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8426"/>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55172</xdr:rowOff>
    </xdr:from>
    <xdr:to>
      <xdr:col>15</xdr:col>
      <xdr:colOff>50800</xdr:colOff>
      <xdr:row>78</xdr:row>
      <xdr:rowOff>84196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28272"/>
          <a:ext cx="889000" cy="2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55172</xdr:rowOff>
    </xdr:from>
    <xdr:to>
      <xdr:col>10</xdr:col>
      <xdr:colOff>114300</xdr:colOff>
      <xdr:row>78</xdr:row>
      <xdr:rowOff>111034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8272"/>
          <a:ext cx="889000" cy="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111494</xdr:rowOff>
    </xdr:from>
    <xdr:to>
      <xdr:col>24</xdr:col>
      <xdr:colOff>114300</xdr:colOff>
      <xdr:row>78</xdr:row>
      <xdr:rowOff>41644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26421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165976</xdr:rowOff>
    </xdr:from>
    <xdr:to>
      <xdr:col>20</xdr:col>
      <xdr:colOff>38100</xdr:colOff>
      <xdr:row>78</xdr:row>
      <xdr:rowOff>96126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87253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33396</xdr:rowOff>
    </xdr:from>
    <xdr:to>
      <xdr:col>15</xdr:col>
      <xdr:colOff>101600</xdr:colOff>
      <xdr:row>78</xdr:row>
      <xdr:rowOff>134996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126123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4372</xdr:rowOff>
    </xdr:from>
    <xdr:to>
      <xdr:col>10</xdr:col>
      <xdr:colOff>165100</xdr:colOff>
      <xdr:row>78</xdr:row>
      <xdr:rowOff>105972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97099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60234</xdr:rowOff>
    </xdr:from>
    <xdr:to>
      <xdr:col>6</xdr:col>
      <xdr:colOff>38100</xdr:colOff>
      <xdr:row>78</xdr:row>
      <xdr:rowOff>161834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152961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92219</xdr:rowOff>
    </xdr:from>
    <xdr:to>
      <xdr:col>24</xdr:col>
      <xdr:colOff>63500</xdr:colOff>
      <xdr:row>98</xdr:row>
      <xdr:rowOff>127203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4319"/>
          <a:ext cx="838200" cy="3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127203</xdr:rowOff>
    </xdr:from>
    <xdr:to>
      <xdr:col>19</xdr:col>
      <xdr:colOff>177800</xdr:colOff>
      <xdr:row>98</xdr:row>
      <xdr:rowOff>144501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9303"/>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136767</xdr:rowOff>
    </xdr:from>
    <xdr:to>
      <xdr:col>15</xdr:col>
      <xdr:colOff>50800</xdr:colOff>
      <xdr:row>98</xdr:row>
      <xdr:rowOff>144501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886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136767</xdr:rowOff>
    </xdr:from>
    <xdr:to>
      <xdr:col>10</xdr:col>
      <xdr:colOff>114300</xdr:colOff>
      <xdr:row>98</xdr:row>
      <xdr:rowOff>139826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8867"/>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41419</xdr:rowOff>
    </xdr:from>
    <xdr:to>
      <xdr:col>24</xdr:col>
      <xdr:colOff>114300</xdr:colOff>
      <xdr:row>98</xdr:row>
      <xdr:rowOff>143019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76403</xdr:rowOff>
    </xdr:from>
    <xdr:to>
      <xdr:col>20</xdr:col>
      <xdr:colOff>38100</xdr:colOff>
      <xdr:row>99</xdr:row>
      <xdr:rowOff>6553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169130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93701</xdr:rowOff>
    </xdr:from>
    <xdr:to>
      <xdr:col>15</xdr:col>
      <xdr:colOff>101600</xdr:colOff>
      <xdr:row>99</xdr:row>
      <xdr:rowOff>23851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14978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85967</xdr:rowOff>
    </xdr:from>
    <xdr:to>
      <xdr:col>10</xdr:col>
      <xdr:colOff>165100</xdr:colOff>
      <xdr:row>99</xdr:row>
      <xdr:rowOff>16117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89026</xdr:rowOff>
    </xdr:from>
    <xdr:to>
      <xdr:col>6</xdr:col>
      <xdr:colOff>38100</xdr:colOff>
      <xdr:row>99</xdr:row>
      <xdr:rowOff>19176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144790</xdr:rowOff>
    </xdr:from>
    <xdr:to>
      <xdr:col>55</xdr:col>
      <xdr:colOff>0</xdr:colOff>
      <xdr:row>57</xdr:row>
      <xdr:rowOff>111117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45990"/>
          <a:ext cx="838200" cy="1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102575</xdr:rowOff>
    </xdr:from>
    <xdr:to>
      <xdr:col>50</xdr:col>
      <xdr:colOff>114300</xdr:colOff>
      <xdr:row>56</xdr:row>
      <xdr:rowOff>144790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03775"/>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102575</xdr:rowOff>
    </xdr:from>
    <xdr:to>
      <xdr:col>45</xdr:col>
      <xdr:colOff>177800</xdr:colOff>
      <xdr:row>57</xdr:row>
      <xdr:rowOff>60185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03775"/>
          <a:ext cx="889000" cy="12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60185</xdr:rowOff>
    </xdr:from>
    <xdr:to>
      <xdr:col>41</xdr:col>
      <xdr:colOff>50800</xdr:colOff>
      <xdr:row>57</xdr:row>
      <xdr:rowOff>112802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32835"/>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60317</xdr:rowOff>
    </xdr:from>
    <xdr:to>
      <xdr:col>55</xdr:col>
      <xdr:colOff>50800</xdr:colOff>
      <xdr:row>57</xdr:row>
      <xdr:rowOff>161917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38744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93990</xdr:rowOff>
    </xdr:from>
    <xdr:to>
      <xdr:col>50</xdr:col>
      <xdr:colOff>165100</xdr:colOff>
      <xdr:row>57</xdr:row>
      <xdr:rowOff>24140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40667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51775</xdr:rowOff>
    </xdr:from>
    <xdr:to>
      <xdr:col>46</xdr:col>
      <xdr:colOff>38100</xdr:colOff>
      <xdr:row>56</xdr:row>
      <xdr:rowOff>153375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169902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9385</xdr:rowOff>
    </xdr:from>
    <xdr:to>
      <xdr:col>41</xdr:col>
      <xdr:colOff>101600</xdr:colOff>
      <xdr:row>57</xdr:row>
      <xdr:rowOff>110985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102112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62002</xdr:rowOff>
    </xdr:from>
    <xdr:to>
      <xdr:col>36</xdr:col>
      <xdr:colOff>165100</xdr:colOff>
      <xdr:row>57</xdr:row>
      <xdr:rowOff>163602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154729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162903</xdr:rowOff>
    </xdr:from>
    <xdr:to>
      <xdr:col>55</xdr:col>
      <xdr:colOff>0</xdr:colOff>
      <xdr:row>78</xdr:row>
      <xdr:rowOff>35623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4553"/>
          <a:ext cx="8382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35348</xdr:rowOff>
    </xdr:from>
    <xdr:to>
      <xdr:col>50</xdr:col>
      <xdr:colOff>114300</xdr:colOff>
      <xdr:row>78</xdr:row>
      <xdr:rowOff>35623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0844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35348</xdr:rowOff>
    </xdr:from>
    <xdr:to>
      <xdr:col>45</xdr:col>
      <xdr:colOff>177800</xdr:colOff>
      <xdr:row>78</xdr:row>
      <xdr:rowOff>40917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8448"/>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40917</xdr:rowOff>
    </xdr:from>
    <xdr:to>
      <xdr:col>41</xdr:col>
      <xdr:colOff>50800</xdr:colOff>
      <xdr:row>78</xdr:row>
      <xdr:rowOff>50180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4017"/>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112103</xdr:rowOff>
    </xdr:from>
    <xdr:to>
      <xdr:col>55</xdr:col>
      <xdr:colOff>50800</xdr:colOff>
      <xdr:row>78</xdr:row>
      <xdr:rowOff>42253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90530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156273</xdr:rowOff>
    </xdr:from>
    <xdr:to>
      <xdr:col>50</xdr:col>
      <xdr:colOff>165100</xdr:colOff>
      <xdr:row>78</xdr:row>
      <xdr:rowOff>86423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77550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155998</xdr:rowOff>
    </xdr:from>
    <xdr:to>
      <xdr:col>46</xdr:col>
      <xdr:colOff>38100</xdr:colOff>
      <xdr:row>78</xdr:row>
      <xdr:rowOff>86148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77275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161567</xdr:rowOff>
    </xdr:from>
    <xdr:to>
      <xdr:col>41</xdr:col>
      <xdr:colOff>101600</xdr:colOff>
      <xdr:row>78</xdr:row>
      <xdr:rowOff>91717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82844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5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170830</xdr:rowOff>
    </xdr:from>
    <xdr:to>
      <xdr:col>36</xdr:col>
      <xdr:colOff>165100</xdr:colOff>
      <xdr:row>78</xdr:row>
      <xdr:rowOff>100980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92107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91427</xdr:rowOff>
    </xdr:from>
    <xdr:to>
      <xdr:col>55</xdr:col>
      <xdr:colOff>0</xdr:colOff>
      <xdr:row>96</xdr:row>
      <xdr:rowOff>120073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79177"/>
          <a:ext cx="838200" cy="20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136578</xdr:rowOff>
    </xdr:from>
    <xdr:to>
      <xdr:col>50</xdr:col>
      <xdr:colOff>114300</xdr:colOff>
      <xdr:row>96</xdr:row>
      <xdr:rowOff>120073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24328"/>
          <a:ext cx="889000" cy="1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153677</xdr:rowOff>
    </xdr:from>
    <xdr:to>
      <xdr:col>45</xdr:col>
      <xdr:colOff>177800</xdr:colOff>
      <xdr:row>95</xdr:row>
      <xdr:rowOff>136578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269977"/>
          <a:ext cx="889000" cy="15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153677</xdr:rowOff>
    </xdr:from>
    <xdr:to>
      <xdr:col>41</xdr:col>
      <xdr:colOff>50800</xdr:colOff>
      <xdr:row>96</xdr:row>
      <xdr:rowOff>60278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269977"/>
          <a:ext cx="889000" cy="24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40627</xdr:rowOff>
    </xdr:from>
    <xdr:to>
      <xdr:col>55</xdr:col>
      <xdr:colOff>50800</xdr:colOff>
      <xdr:row>95</xdr:row>
      <xdr:rowOff>142227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63504</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7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69273</xdr:rowOff>
    </xdr:from>
    <xdr:to>
      <xdr:col>50</xdr:col>
      <xdr:colOff>165100</xdr:colOff>
      <xdr:row>96</xdr:row>
      <xdr:rowOff>170873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162000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85778</xdr:rowOff>
    </xdr:from>
    <xdr:to>
      <xdr:col>46</xdr:col>
      <xdr:colOff>38100</xdr:colOff>
      <xdr:row>96</xdr:row>
      <xdr:rowOff>15928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32455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102877</xdr:rowOff>
    </xdr:from>
    <xdr:to>
      <xdr:col>41</xdr:col>
      <xdr:colOff>101600</xdr:colOff>
      <xdr:row>95</xdr:row>
      <xdr:rowOff>33027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49554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99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9478</xdr:rowOff>
    </xdr:from>
    <xdr:to>
      <xdr:col>36</xdr:col>
      <xdr:colOff>165100</xdr:colOff>
      <xdr:row>96</xdr:row>
      <xdr:rowOff>111078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127605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106172</xdr:rowOff>
    </xdr:from>
    <xdr:to>
      <xdr:col>85</xdr:col>
      <xdr:colOff>127000</xdr:colOff>
      <xdr:row>38</xdr:row>
      <xdr:rowOff>131452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21272"/>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131452</xdr:rowOff>
    </xdr:from>
    <xdr:to>
      <xdr:col>81</xdr:col>
      <xdr:colOff>50800</xdr:colOff>
      <xdr:row>38</xdr:row>
      <xdr:rowOff>131928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46552"/>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71082</xdr:rowOff>
    </xdr:from>
    <xdr:to>
      <xdr:col>76</xdr:col>
      <xdr:colOff>114300</xdr:colOff>
      <xdr:row>38</xdr:row>
      <xdr:rowOff>131928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86182"/>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71082</xdr:rowOff>
    </xdr:from>
    <xdr:to>
      <xdr:col>71</xdr:col>
      <xdr:colOff>177800</xdr:colOff>
      <xdr:row>38</xdr:row>
      <xdr:rowOff>118593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8618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55372</xdr:rowOff>
    </xdr:from>
    <xdr:to>
      <xdr:col>85</xdr:col>
      <xdr:colOff>177800</xdr:colOff>
      <xdr:row>38</xdr:row>
      <xdr:rowOff>156972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33799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80652</xdr:rowOff>
    </xdr:from>
    <xdr:to>
      <xdr:col>81</xdr:col>
      <xdr:colOff>101600</xdr:colOff>
      <xdr:row>39</xdr:row>
      <xdr:rowOff>10802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81128</xdr:rowOff>
    </xdr:from>
    <xdr:to>
      <xdr:col>76</xdr:col>
      <xdr:colOff>165100</xdr:colOff>
      <xdr:row>39</xdr:row>
      <xdr:rowOff>11278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20282</xdr:rowOff>
    </xdr:from>
    <xdr:to>
      <xdr:col>72</xdr:col>
      <xdr:colOff>38100</xdr:colOff>
      <xdr:row>38</xdr:row>
      <xdr:rowOff>121882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113009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67793</xdr:rowOff>
    </xdr:from>
    <xdr:to>
      <xdr:col>67</xdr:col>
      <xdr:colOff>101600</xdr:colOff>
      <xdr:row>38</xdr:row>
      <xdr:rowOff>169393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160520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109593</xdr:rowOff>
    </xdr:from>
    <xdr:to>
      <xdr:col>85</xdr:col>
      <xdr:colOff>127000</xdr:colOff>
      <xdr:row>55</xdr:row>
      <xdr:rowOff>115798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3934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109593</xdr:rowOff>
    </xdr:from>
    <xdr:to>
      <xdr:col>81</xdr:col>
      <xdr:colOff>50800</xdr:colOff>
      <xdr:row>55</xdr:row>
      <xdr:rowOff>160799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39343"/>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160799</xdr:rowOff>
    </xdr:from>
    <xdr:to>
      <xdr:col>76</xdr:col>
      <xdr:colOff>114300</xdr:colOff>
      <xdr:row>56</xdr:row>
      <xdr:rowOff>27809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90549"/>
          <a:ext cx="889000" cy="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27809</xdr:rowOff>
    </xdr:from>
    <xdr:to>
      <xdr:col>71</xdr:col>
      <xdr:colOff>177800</xdr:colOff>
      <xdr:row>56</xdr:row>
      <xdr:rowOff>112163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29009"/>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64998</xdr:rowOff>
    </xdr:from>
    <xdr:to>
      <xdr:col>85</xdr:col>
      <xdr:colOff>177800</xdr:colOff>
      <xdr:row>55</xdr:row>
      <xdr:rowOff>166598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87875</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4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58793</xdr:rowOff>
    </xdr:from>
    <xdr:to>
      <xdr:col>81</xdr:col>
      <xdr:colOff>101600</xdr:colOff>
      <xdr:row>55</xdr:row>
      <xdr:rowOff>160393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5470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26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109999</xdr:rowOff>
    </xdr:from>
    <xdr:to>
      <xdr:col>76</xdr:col>
      <xdr:colOff>165100</xdr:colOff>
      <xdr:row>56</xdr:row>
      <xdr:rowOff>40149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56676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31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148459</xdr:rowOff>
    </xdr:from>
    <xdr:to>
      <xdr:col>72</xdr:col>
      <xdr:colOff>38100</xdr:colOff>
      <xdr:row>56</xdr:row>
      <xdr:rowOff>78609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95136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61363</xdr:rowOff>
    </xdr:from>
    <xdr:to>
      <xdr:col>67</xdr:col>
      <xdr:colOff>101600</xdr:colOff>
      <xdr:row>56</xdr:row>
      <xdr:rowOff>162963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8040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24257</xdr:rowOff>
    </xdr:from>
    <xdr:to>
      <xdr:col>85</xdr:col>
      <xdr:colOff>127000</xdr:colOff>
      <xdr:row>78</xdr:row>
      <xdr:rowOff>24560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7357"/>
          <a:ext cx="8382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134888</xdr:rowOff>
    </xdr:from>
    <xdr:to>
      <xdr:col>81</xdr:col>
      <xdr:colOff>50800</xdr:colOff>
      <xdr:row>78</xdr:row>
      <xdr:rowOff>24257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36538"/>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134888</xdr:rowOff>
    </xdr:from>
    <xdr:to>
      <xdr:col>76</xdr:col>
      <xdr:colOff>114300</xdr:colOff>
      <xdr:row>77</xdr:row>
      <xdr:rowOff>148730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36538"/>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148730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50380"/>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145210</xdr:rowOff>
    </xdr:from>
    <xdr:to>
      <xdr:col>85</xdr:col>
      <xdr:colOff>177800</xdr:colOff>
      <xdr:row>78</xdr:row>
      <xdr:rowOff>75360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60137</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1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144907</xdr:rowOff>
    </xdr:from>
    <xdr:to>
      <xdr:col>81</xdr:col>
      <xdr:colOff>101600</xdr:colOff>
      <xdr:row>78</xdr:row>
      <xdr:rowOff>75057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66184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39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84088</xdr:rowOff>
    </xdr:from>
    <xdr:to>
      <xdr:col>76</xdr:col>
      <xdr:colOff>165100</xdr:colOff>
      <xdr:row>78</xdr:row>
      <xdr:rowOff>14238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5365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3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97930</xdr:rowOff>
    </xdr:from>
    <xdr:to>
      <xdr:col>72</xdr:col>
      <xdr:colOff>38100</xdr:colOff>
      <xdr:row>78</xdr:row>
      <xdr:rowOff>28080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19207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104057</xdr:rowOff>
    </xdr:from>
    <xdr:to>
      <xdr:col>85</xdr:col>
      <xdr:colOff>127000</xdr:colOff>
      <xdr:row>97</xdr:row>
      <xdr:rowOff>108395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34707"/>
          <a:ext cx="8382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104057</xdr:rowOff>
    </xdr:from>
    <xdr:to>
      <xdr:col>81</xdr:col>
      <xdr:colOff>50800</xdr:colOff>
      <xdr:row>97</xdr:row>
      <xdr:rowOff>104880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34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68239</xdr:rowOff>
    </xdr:from>
    <xdr:to>
      <xdr:col>76</xdr:col>
      <xdr:colOff>114300</xdr:colOff>
      <xdr:row>97</xdr:row>
      <xdr:rowOff>104880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9888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68239</xdr:rowOff>
    </xdr:from>
    <xdr:to>
      <xdr:col>71</xdr:col>
      <xdr:colOff>177800</xdr:colOff>
      <xdr:row>97</xdr:row>
      <xdr:rowOff>77082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9888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57595</xdr:rowOff>
    </xdr:from>
    <xdr:to>
      <xdr:col>85</xdr:col>
      <xdr:colOff>177800</xdr:colOff>
      <xdr:row>97</xdr:row>
      <xdr:rowOff>159195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36022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53257</xdr:rowOff>
    </xdr:from>
    <xdr:to>
      <xdr:col>81</xdr:col>
      <xdr:colOff>101600</xdr:colOff>
      <xdr:row>97</xdr:row>
      <xdr:rowOff>154857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145984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54080</xdr:rowOff>
    </xdr:from>
    <xdr:to>
      <xdr:col>76</xdr:col>
      <xdr:colOff>165100</xdr:colOff>
      <xdr:row>97</xdr:row>
      <xdr:rowOff>155680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146807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17439</xdr:rowOff>
    </xdr:from>
    <xdr:to>
      <xdr:col>72</xdr:col>
      <xdr:colOff>38100</xdr:colOff>
      <xdr:row>97</xdr:row>
      <xdr:rowOff>119039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110166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26282</xdr:rowOff>
    </xdr:from>
    <xdr:to>
      <xdr:col>67</xdr:col>
      <xdr:colOff>101600</xdr:colOff>
      <xdr:row>97</xdr:row>
      <xdr:rowOff>127882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119009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目的別歳出決算にかかる住民一人当たりのコストについて、類似団体と比較した本村の特徴としては、消防費と民生費が低いことがあげられる。消防費については、平成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防災無線のデジタル化事業を実施して以降、大規模な普通建設事業を行っていないことが要因といえる。民生費については、扶助費が少ないことに起因しているものの、今後は扶助費そのものの増加が想定されることから、適正な各給付事業の運営に努める。また、公債費についても減少傾向にあるものの、新庁舎建設等に伴う新発債の借入により、今後の増加は必須であることから、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年度については、実質単年度収支が</a:t>
          </a:r>
          <a:r>
            <a:rPr kumimoji="1" lang="en-US" altLang="ja-JP" sz="1100">
              <a:solidFill>
                <a:schemeClr val="dk1"/>
              </a:solidFill>
              <a:effectLst/>
              <a:latin typeface="+mn-lt"/>
              <a:ea typeface="+mn-ea"/>
              <a:cs typeface="+mn-cs"/>
            </a:rPr>
            <a:t>178,571</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％となっており、大きくプラスとなった。この要因については、</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年度に財政調整基金を</a:t>
          </a:r>
          <a:r>
            <a:rPr kumimoji="1" lang="en-US" altLang="ja-JP" sz="1100">
              <a:solidFill>
                <a:schemeClr val="dk1"/>
              </a:solidFill>
              <a:effectLst/>
              <a:latin typeface="+mn-lt"/>
              <a:ea typeface="+mn-ea"/>
              <a:cs typeface="+mn-cs"/>
            </a:rPr>
            <a:t>250,321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積立をおこなった</a:t>
          </a:r>
          <a:r>
            <a:rPr kumimoji="1" lang="ja-JP" altLang="ja-JP" sz="1100">
              <a:solidFill>
                <a:schemeClr val="dk1"/>
              </a:solidFill>
              <a:effectLst/>
              <a:latin typeface="+mn-lt"/>
              <a:ea typeface="+mn-ea"/>
              <a:cs typeface="+mn-cs"/>
            </a:rPr>
            <a:t>ためである。今後、新庁舎建設に伴う事業費増加が見込まれることから、各種事業についてさらに精査するとともに、事業の縮小等を実施し、より一層の抑制に努める。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について、基本的には経常的に黒字となっているものの、国民健康保険事業会計（事業勘定）において、継続的に赤字となっている。その要因としては、医療費が高額に推移していることと、被保険者が減少していることであるといえる。また、同会計以外についても、一般会計からの繰入金により、赤字を解消している会計も存在していることから、より適正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5222683</v>
      </c>
      <c r="BO4" s="433"/>
      <c r="BP4" s="433"/>
      <c r="BQ4" s="433"/>
      <c r="BR4" s="433"/>
      <c r="BS4" s="433"/>
      <c r="BT4" s="433"/>
      <c r="BU4" s="434"/>
      <c r="BV4" s="432">
        <v>4012050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13.1</v>
      </c>
      <c r="CU4" s="439"/>
      <c r="CV4" s="439"/>
      <c r="CW4" s="439"/>
      <c r="CX4" s="439"/>
      <c r="CY4" s="439"/>
      <c r="CZ4" s="439"/>
      <c r="DA4" s="440"/>
      <c r="DB4" s="438">
        <v>17.5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4937197</v>
      </c>
      <c r="BO5" s="470"/>
      <c r="BP5" s="470"/>
      <c r="BQ5" s="470"/>
      <c r="BR5" s="470"/>
      <c r="BS5" s="470"/>
      <c r="BT5" s="470"/>
      <c r="BU5" s="471"/>
      <c r="BV5" s="469">
        <v>3637796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v>
      </c>
      <c r="CU5" s="467"/>
      <c r="CV5" s="467"/>
      <c r="CW5" s="467"/>
      <c r="CX5" s="467"/>
      <c r="CY5" s="467"/>
      <c r="CZ5" s="467"/>
      <c r="DA5" s="468"/>
      <c r="DB5" s="466">
        <v>97.5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285486</v>
      </c>
      <c r="BO6" s="470"/>
      <c r="BP6" s="470"/>
      <c r="BQ6" s="470"/>
      <c r="BR6" s="470"/>
      <c r="BS6" s="470"/>
      <c r="BT6" s="470"/>
      <c r="BU6" s="471"/>
      <c r="BV6" s="469">
        <v>374254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95.1</v>
      </c>
      <c r="CU6" s="507"/>
      <c r="CV6" s="507"/>
      <c r="CW6" s="507"/>
      <c r="CX6" s="507"/>
      <c r="CY6" s="507"/>
      <c r="CZ6" s="507"/>
      <c r="DA6" s="508"/>
      <c r="DB6" s="506">
        <v>100.5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4800</v>
      </c>
      <c r="BO7" s="470"/>
      <c r="BP7" s="470"/>
      <c r="BQ7" s="470"/>
      <c r="BR7" s="470"/>
      <c r="BS7" s="470"/>
      <c r="BT7" s="470"/>
      <c r="BU7" s="471"/>
      <c r="BV7" s="469">
        <v>21818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2145331</v>
      </c>
      <c r="CU7" s="470"/>
      <c r="CV7" s="470"/>
      <c r="CW7" s="470"/>
      <c r="CX7" s="470"/>
      <c r="CY7" s="470"/>
      <c r="CZ7" s="470"/>
      <c r="DA7" s="471"/>
      <c r="DB7" s="469">
        <v>2016539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280686</v>
      </c>
      <c r="BO8" s="470"/>
      <c r="BP8" s="470"/>
      <c r="BQ8" s="470"/>
      <c r="BR8" s="470"/>
      <c r="BS8" s="470"/>
      <c r="BT8" s="470"/>
      <c r="BU8" s="471"/>
      <c r="BV8" s="469">
        <v>352436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5179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-71750</v>
      </c>
      <c r="BO9" s="470"/>
      <c r="BP9" s="470"/>
      <c r="BQ9" s="470"/>
      <c r="BR9" s="470"/>
      <c r="BS9" s="470"/>
      <c r="BT9" s="470"/>
      <c r="BU9" s="471"/>
      <c r="BV9" s="469">
        <v>10219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v>
      </c>
      <c r="CU9" s="467"/>
      <c r="CV9" s="467"/>
      <c r="CW9" s="467"/>
      <c r="CX9" s="467"/>
      <c r="CY9" s="467"/>
      <c r="CZ9" s="467"/>
      <c r="DA9" s="468"/>
      <c r="DB9" s="466">
        <v>8.6999999999999993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5523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250321</v>
      </c>
      <c r="BO10" s="470"/>
      <c r="BP10" s="470"/>
      <c r="BQ10" s="470"/>
      <c r="BR10" s="470"/>
      <c r="BS10" s="470"/>
      <c r="BT10" s="470"/>
      <c r="BU10" s="471"/>
      <c r="BV10" s="469">
        <v>16897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5471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5451</v>
      </c>
      <c r="S13" s="554"/>
      <c r="T13" s="554"/>
      <c r="U13" s="554"/>
      <c r="V13" s="555"/>
      <c r="W13" s="485" t="s">
        <v>139</v>
      </c>
      <c r="X13" s="486"/>
      <c r="Y13" s="486"/>
      <c r="Z13" s="486"/>
      <c r="AA13" s="486"/>
      <c r="AB13" s="476"/>
      <c r="AC13" s="520">
        <v>282</v>
      </c>
      <c r="AD13" s="521"/>
      <c r="AE13" s="521"/>
      <c r="AF13" s="521"/>
      <c r="AG13" s="563"/>
      <c r="AH13" s="520">
        <v>305</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178571</v>
      </c>
      <c r="BO13" s="470"/>
      <c r="BP13" s="470"/>
      <c r="BQ13" s="470"/>
      <c r="BR13" s="470"/>
      <c r="BS13" s="470"/>
      <c r="BT13" s="470"/>
      <c r="BU13" s="471"/>
      <c r="BV13" s="469">
        <v>27116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4.5</v>
      </c>
      <c r="CU13" s="467"/>
      <c r="CV13" s="467"/>
      <c r="CW13" s="467"/>
      <c r="CX13" s="467"/>
      <c r="CY13" s="467"/>
      <c r="CZ13" s="467"/>
      <c r="DA13" s="468"/>
      <c r="DB13" s="466">
        <v>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5544</v>
      </c>
      <c r="S14" s="554"/>
      <c r="T14" s="554"/>
      <c r="U14" s="554"/>
      <c r="V14" s="555"/>
      <c r="W14" s="459"/>
      <c r="X14" s="460"/>
      <c r="Y14" s="460"/>
      <c r="Z14" s="460"/>
      <c r="AA14" s="460"/>
      <c r="AB14" s="449"/>
      <c r="AC14" s="556">
        <v>11.3</v>
      </c>
      <c r="AD14" s="557"/>
      <c r="AE14" s="557"/>
      <c r="AF14" s="557"/>
      <c r="AG14" s="558"/>
      <c r="AH14" s="556">
        <v>11.5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20.100000000000001</v>
      </c>
      <c r="CU14" s="568"/>
      <c r="CV14" s="568"/>
      <c r="CW14" s="568"/>
      <c r="CX14" s="568"/>
      <c r="CY14" s="568"/>
      <c r="CZ14" s="568"/>
      <c r="DA14" s="569"/>
      <c r="DB14" s="567">
        <v>29.6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5521</v>
      </c>
      <c r="S15" s="554"/>
      <c r="T15" s="554"/>
      <c r="U15" s="554"/>
      <c r="V15" s="555"/>
      <c r="W15" s="485" t="s">
        <v>147</v>
      </c>
      <c r="X15" s="486"/>
      <c r="Y15" s="486"/>
      <c r="Z15" s="486"/>
      <c r="AA15" s="486"/>
      <c r="AB15" s="476"/>
      <c r="AC15" s="520">
        <v>513</v>
      </c>
      <c r="AD15" s="521"/>
      <c r="AE15" s="521"/>
      <c r="AF15" s="521"/>
      <c r="AG15" s="563"/>
      <c r="AH15" s="520">
        <v>558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476661</v>
      </c>
      <c r="BO15" s="433"/>
      <c r="BP15" s="433"/>
      <c r="BQ15" s="433"/>
      <c r="BR15" s="433"/>
      <c r="BS15" s="433"/>
      <c r="BT15" s="433"/>
      <c r="BU15" s="434"/>
      <c r="BV15" s="432">
        <v>453053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20.5</v>
      </c>
      <c r="AD16" s="557"/>
      <c r="AE16" s="557"/>
      <c r="AF16" s="557"/>
      <c r="AG16" s="558"/>
      <c r="AH16" s="556">
        <v>21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1969156</v>
      </c>
      <c r="BO16" s="470"/>
      <c r="BP16" s="470"/>
      <c r="BQ16" s="470"/>
      <c r="BR16" s="470"/>
      <c r="BS16" s="470"/>
      <c r="BT16" s="470"/>
      <c r="BU16" s="471"/>
      <c r="BV16" s="469">
        <v>1858729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1704</v>
      </c>
      <c r="AD17" s="521"/>
      <c r="AE17" s="521"/>
      <c r="AF17" s="521"/>
      <c r="AG17" s="563"/>
      <c r="AH17" s="520">
        <v>1800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590467</v>
      </c>
      <c r="BO17" s="470"/>
      <c r="BP17" s="470"/>
      <c r="BQ17" s="470"/>
      <c r="BR17" s="470"/>
      <c r="BS17" s="470"/>
      <c r="BT17" s="470"/>
      <c r="BU17" s="471"/>
      <c r="BV17" s="469">
        <v>564022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24.1</v>
      </c>
      <c r="M18" s="585"/>
      <c r="N18" s="585"/>
      <c r="O18" s="585"/>
      <c r="P18" s="585"/>
      <c r="Q18" s="585"/>
      <c r="R18" s="586"/>
      <c r="S18" s="586"/>
      <c r="T18" s="586"/>
      <c r="U18" s="586"/>
      <c r="V18" s="587"/>
      <c r="W18" s="487"/>
      <c r="X18" s="488"/>
      <c r="Y18" s="488"/>
      <c r="Z18" s="488"/>
      <c r="AA18" s="488"/>
      <c r="AB18" s="479"/>
      <c r="AC18" s="588">
        <v>68.2</v>
      </c>
      <c r="AD18" s="589"/>
      <c r="AE18" s="589"/>
      <c r="AF18" s="589"/>
      <c r="AG18" s="590"/>
      <c r="AH18" s="588">
        <v>67.599999999999994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1984799</v>
      </c>
      <c r="BO18" s="470"/>
      <c r="BP18" s="470"/>
      <c r="BQ18" s="470"/>
      <c r="BR18" s="470"/>
      <c r="BS18" s="470"/>
      <c r="BT18" s="470"/>
      <c r="BU18" s="471"/>
      <c r="BV18" s="469">
        <v>1986519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215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3042681</v>
      </c>
      <c r="BO19" s="470"/>
      <c r="BP19" s="470"/>
      <c r="BQ19" s="470"/>
      <c r="BR19" s="470"/>
      <c r="BS19" s="470"/>
      <c r="BT19" s="470"/>
      <c r="BU19" s="471"/>
      <c r="BV19" s="469">
        <v>2873008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1786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3335265</v>
      </c>
      <c r="BO23" s="470"/>
      <c r="BP23" s="470"/>
      <c r="BQ23" s="470"/>
      <c r="BR23" s="470"/>
      <c r="BS23" s="470"/>
      <c r="BT23" s="470"/>
      <c r="BU23" s="471"/>
      <c r="BV23" s="469">
        <v>3040674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7410</v>
      </c>
      <c r="R24" s="521"/>
      <c r="S24" s="521"/>
      <c r="T24" s="521"/>
      <c r="U24" s="521"/>
      <c r="V24" s="563"/>
      <c r="W24" s="622"/>
      <c r="X24" s="610"/>
      <c r="Y24" s="611"/>
      <c r="Z24" s="519" t="s">
        <v>170</v>
      </c>
      <c r="AA24" s="499"/>
      <c r="AB24" s="499"/>
      <c r="AC24" s="499"/>
      <c r="AD24" s="499"/>
      <c r="AE24" s="499"/>
      <c r="AF24" s="499"/>
      <c r="AG24" s="500"/>
      <c r="AH24" s="520">
        <v>76</v>
      </c>
      <c r="AI24" s="521"/>
      <c r="AJ24" s="521"/>
      <c r="AK24" s="521"/>
      <c r="AL24" s="563"/>
      <c r="AM24" s="520">
        <v>239856</v>
      </c>
      <c r="AN24" s="521"/>
      <c r="AO24" s="521"/>
      <c r="AP24" s="521"/>
      <c r="AQ24" s="521"/>
      <c r="AR24" s="563"/>
      <c r="AS24" s="520">
        <v>3156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3334997</v>
      </c>
      <c r="BO24" s="470"/>
      <c r="BP24" s="470"/>
      <c r="BQ24" s="470"/>
      <c r="BR24" s="470"/>
      <c r="BS24" s="470"/>
      <c r="BT24" s="470"/>
      <c r="BU24" s="471"/>
      <c r="BV24" s="469">
        <v>3039674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6060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1905880</v>
      </c>
      <c r="BO25" s="433"/>
      <c r="BP25" s="433"/>
      <c r="BQ25" s="433"/>
      <c r="BR25" s="433"/>
      <c r="BS25" s="433"/>
      <c r="BT25" s="433"/>
      <c r="BU25" s="434"/>
      <c r="BV25" s="432" t="s">
        <v>174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5720</v>
      </c>
      <c r="R26" s="521"/>
      <c r="S26" s="521"/>
      <c r="T26" s="521"/>
      <c r="U26" s="521"/>
      <c r="V26" s="563"/>
      <c r="W26" s="622"/>
      <c r="X26" s="610"/>
      <c r="Y26" s="611"/>
      <c r="Z26" s="519" t="s">
        <v>177</v>
      </c>
      <c r="AA26" s="632"/>
      <c r="AB26" s="632"/>
      <c r="AC26" s="632"/>
      <c r="AD26" s="632"/>
      <c r="AE26" s="632"/>
      <c r="AF26" s="632"/>
      <c r="AG26" s="633"/>
      <c r="AH26" s="520">
        <v>7</v>
      </c>
      <c r="AI26" s="521"/>
      <c r="AJ26" s="521"/>
      <c r="AK26" s="521"/>
      <c r="AL26" s="563"/>
      <c r="AM26" s="520">
        <v>19054</v>
      </c>
      <c r="AN26" s="521"/>
      <c r="AO26" s="521"/>
      <c r="AP26" s="521"/>
      <c r="AQ26" s="521"/>
      <c r="AR26" s="563"/>
      <c r="AS26" s="520">
        <v>2722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3010</v>
      </c>
      <c r="R27" s="521"/>
      <c r="S27" s="521"/>
      <c r="T27" s="521"/>
      <c r="U27" s="521"/>
      <c r="V27" s="563"/>
      <c r="W27" s="622"/>
      <c r="X27" s="610"/>
      <c r="Y27" s="611"/>
      <c r="Z27" s="519" t="s">
        <v>180</v>
      </c>
      <c r="AA27" s="499"/>
      <c r="AB27" s="499"/>
      <c r="AC27" s="499"/>
      <c r="AD27" s="499"/>
      <c r="AE27" s="499"/>
      <c r="AF27" s="499"/>
      <c r="AG27" s="500"/>
      <c r="AH27" s="520">
        <v>5</v>
      </c>
      <c r="AI27" s="521"/>
      <c r="AJ27" s="521"/>
      <c r="AK27" s="521"/>
      <c r="AL27" s="563"/>
      <c r="AM27" s="520">
        <v>17010</v>
      </c>
      <c r="AN27" s="521"/>
      <c r="AO27" s="521"/>
      <c r="AP27" s="521"/>
      <c r="AQ27" s="521"/>
      <c r="AR27" s="563"/>
      <c r="AS27" s="520">
        <v>3402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20100</v>
      </c>
      <c r="BO27" s="646"/>
      <c r="BP27" s="646"/>
      <c r="BQ27" s="646"/>
      <c r="BR27" s="646"/>
      <c r="BS27" s="646"/>
      <c r="BT27" s="646"/>
      <c r="BU27" s="647"/>
      <c r="BV27" s="645">
        <v>20084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2570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174</v>
      </c>
      <c r="AN28" s="521"/>
      <c r="AO28" s="521"/>
      <c r="AP28" s="521"/>
      <c r="AQ28" s="521"/>
      <c r="AR28" s="563"/>
      <c r="AS28" s="520" t="s">
        <v>184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653118</v>
      </c>
      <c r="BO28" s="433"/>
      <c r="BP28" s="433"/>
      <c r="BQ28" s="433"/>
      <c r="BR28" s="433"/>
      <c r="BS28" s="433"/>
      <c r="BT28" s="433"/>
      <c r="BU28" s="434"/>
      <c r="BV28" s="432">
        <v>402797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7</v>
      </c>
      <c r="M29" s="521"/>
      <c r="N29" s="521"/>
      <c r="O29" s="521"/>
      <c r="P29" s="563"/>
      <c r="Q29" s="520">
        <v>2370</v>
      </c>
      <c r="R29" s="521"/>
      <c r="S29" s="521"/>
      <c r="T29" s="521"/>
      <c r="U29" s="521"/>
      <c r="V29" s="563"/>
      <c r="W29" s="623"/>
      <c r="X29" s="624"/>
      <c r="Y29" s="625"/>
      <c r="Z29" s="519" t="s">
        <v>187</v>
      </c>
      <c r="AA29" s="499"/>
      <c r="AB29" s="499"/>
      <c r="AC29" s="499"/>
      <c r="AD29" s="499"/>
      <c r="AE29" s="499"/>
      <c r="AF29" s="499"/>
      <c r="AG29" s="500"/>
      <c r="AH29" s="520">
        <v>81</v>
      </c>
      <c r="AI29" s="521"/>
      <c r="AJ29" s="521"/>
      <c r="AK29" s="521"/>
      <c r="AL29" s="563"/>
      <c r="AM29" s="520">
        <v>256866</v>
      </c>
      <c r="AN29" s="521"/>
      <c r="AO29" s="521"/>
      <c r="AP29" s="521"/>
      <c r="AQ29" s="521"/>
      <c r="AR29" s="563"/>
      <c r="AS29" s="520">
        <v>3171</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165132</v>
      </c>
      <c r="BO29" s="470"/>
      <c r="BP29" s="470"/>
      <c r="BQ29" s="470"/>
      <c r="BR29" s="470"/>
      <c r="BS29" s="470"/>
      <c r="BT29" s="470"/>
      <c r="BU29" s="471"/>
      <c r="BV29" s="469">
        <v>164403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4298318</v>
      </c>
      <c r="BO30" s="646"/>
      <c r="BP30" s="646"/>
      <c r="BQ30" s="646"/>
      <c r="BR30" s="646"/>
      <c r="BS30" s="646"/>
      <c r="BT30" s="646"/>
      <c r="BU30" s="647"/>
      <c r="BV30" s="645">
        <v>4523823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国民健康保険事業会計（事業勘定）</v>
      </c>
      <c r="X34" s="659"/>
      <c r="Y34" s="659"/>
      <c r="Z34" s="659"/>
      <c r="AA34" s="659"/>
      <c r="AB34" s="659"/>
      <c r="AC34" s="659"/>
      <c r="AD34" s="659"/>
      <c r="AE34" s="659"/>
      <c r="AF34" s="659"/>
      <c r="AG34" s="659"/>
      <c r="AH34" s="659"/>
      <c r="AI34" s="659"/>
      <c r="AJ34" s="659"/>
      <c r="AK34" s="659"/>
      <c r="AL34" s="214"/>
      <c r="AM34" s="658">
        <f>IF(AO34="","",MAX(C34:D43,U34:V43)+1)</f>
        <v>11</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明日香村地域振興公社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整備基金特別会計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国民健康保険事業会計（直診勘定）</v>
      </c>
      <c r="X35" s="659"/>
      <c r="Y35" s="659"/>
      <c r="Z35" s="659"/>
      <c r="AA35" s="659"/>
      <c r="AB35" s="659"/>
      <c r="AC35" s="659"/>
      <c r="AD35" s="659"/>
      <c r="AE35" s="659"/>
      <c r="AF35" s="659"/>
      <c r="AG35" s="659"/>
      <c r="AH35" s="659"/>
      <c r="AI35" s="659"/>
      <c r="AJ35" s="659"/>
      <c r="AK35" s="659"/>
      <c r="AL35" s="214"/>
      <c r="AM35" s="658">
        <f t="shared" ref="AM35:AM43" si="0">IF(AO35="","",AM34+1)</f>
        <v>12</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奈良県広域消防組合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明日香村土地開発公社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高松塚壁画館受託事業特別会計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介護保険事業会計（保険事業勘定）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飛鳥広域行政事務組合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飲料水供給施設特別会計</v>
      </c>
      <c r="F37" s="659"/>
      <c r="G37" s="659"/>
      <c r="H37" s="659"/>
      <c r="I37" s="659"/>
      <c r="J37" s="659"/>
      <c r="K37" s="659"/>
      <c r="L37" s="659"/>
      <c r="M37" s="659"/>
      <c r="N37" s="659"/>
      <c r="O37" s="659"/>
      <c r="P37" s="659"/>
      <c r="Q37" s="659"/>
      <c r="R37" s="659"/>
      <c r="S37" s="659"/>
      <c r="T37" s="214"/>
      <c r="U37" s="658">
        <f t="shared" si="4"/>
        <v>9</v>
      </c>
      <c r="V37" s="658"/>
      <c r="W37" s="659" t="str">
        <f>IF('各会計、関係団体の財政状況及び健全化判断比率'!B31="","",'各会計、関係団体の財政状況及び健全化判断比率'!B31)</f>
        <v>介護保険事業会計（介護サービス事業勘定）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公有地等住宅開発事業特別会計</v>
      </c>
      <c r="F38" s="659"/>
      <c r="G38" s="659"/>
      <c r="H38" s="659"/>
      <c r="I38" s="659"/>
      <c r="J38" s="659"/>
      <c r="K38" s="659"/>
      <c r="L38" s="659"/>
      <c r="M38" s="659"/>
      <c r="N38" s="659"/>
      <c r="O38" s="659"/>
      <c r="P38" s="659"/>
      <c r="Q38" s="659"/>
      <c r="R38" s="659"/>
      <c r="S38" s="659"/>
      <c r="T38" s="214"/>
      <c r="U38" s="658">
        <f t="shared" si="4"/>
        <v>10</v>
      </c>
      <c r="V38" s="658"/>
      <c r="W38" s="659" t="str">
        <f>IF('各会計、関係団体の財政状況及び健全化判断比率'!B32="","",'各会計、関係団体の財政状況及び健全化判断比率'!B32)</f>
        <v>後期高齢者医療事業会計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UqdcVazHCC4fhCVJK4fekP15uokpsAUYxUf7Y5ijdAvqtY/h/IR+bnpd0wyO5BGwsDRHZBof+GAj1UNGKUpWA==" saltValue="tAjM8LJjNJgD/TcC8iQw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t="s">
        <v>562</v>
      </c>
      <c r="G34" s="33" t="s">
        <v>563</v>
      </c>
      <c r="H34" s="33" t="s">
        <v>564</v>
      </c>
      <c r="I34" s="33" t="s">
        <v>565</v>
      </c>
      <c r="J34" s="34" t="s">
        <v>566</v>
      </c>
      <c r="K34" s="22"/>
      <c r="L34" s="22"/>
      <c r="M34" s="22"/>
      <c r="N34" s="22"/>
      <c r="O34" s="22"/>
      <c r="P34" s="22"/>
    </row>
    <row r="35" spans="1:16" ht="39" customHeight="1" x14ac:dyDescent="0.15">
      <c r="A35" s="22"/>
      <c r="B35" s="35"/>
      <c r="C35" s="1244" t="s">
        <v>567</v>
      </c>
      <c r="D35" s="1245"/>
      <c r="E35" s="1246"/>
      <c r="F35" s="36">
        <v>22.31</v>
      </c>
      <c r="G35" s="37">
        <v>23.25</v>
      </c>
      <c r="H35" s="37">
        <v>23.03</v>
      </c>
      <c r="I35" s="37">
        <v>20.58</v>
      </c>
      <c r="J35" s="38">
        <v>16.600000000000001</v>
      </c>
      <c r="K35" s="22"/>
      <c r="L35" s="22"/>
      <c r="M35" s="22"/>
      <c r="N35" s="22"/>
      <c r="O35" s="22"/>
      <c r="P35" s="22"/>
    </row>
    <row r="36" spans="1:16" ht="39" customHeight="1" x14ac:dyDescent="0.15">
      <c r="A36" s="22"/>
      <c r="B36" s="35"/>
      <c r="C36" s="1244" t="s">
        <v>568</v>
      </c>
      <c r="D36" s="1245"/>
      <c r="E36" s="1246"/>
      <c r="F36" s="36">
        <v>13.44</v>
      </c>
      <c r="G36" s="37">
        <v>10.09</v>
      </c>
      <c r="H36" s="37">
        <v>16.559999999999999</v>
      </c>
      <c r="I36" s="37">
        <v>17.39</v>
      </c>
      <c r="J36" s="38">
        <v>12.93</v>
      </c>
      <c r="K36" s="22"/>
      <c r="L36" s="22"/>
      <c r="M36" s="22"/>
      <c r="N36" s="22"/>
      <c r="O36" s="22"/>
      <c r="P36" s="22"/>
    </row>
    <row r="37" spans="1:16" ht="39" customHeight="1" x14ac:dyDescent="0.15">
      <c r="A37" s="22"/>
      <c r="B37" s="35"/>
      <c r="C37" s="1244" t="s">
        <v>569</v>
      </c>
      <c r="D37" s="1245"/>
      <c r="E37" s="1246"/>
      <c r="F37" s="36" t="s">
        <v>511</v>
      </c>
      <c r="G37" s="37" t="s">
        <v>511</v>
      </c>
      <c r="H37" s="37" t="s">
        <v>511</v>
      </c>
      <c r="I37" s="37">
        <v>0.01</v>
      </c>
      <c r="J37" s="38">
        <v>0.41</v>
      </c>
      <c r="K37" s="22"/>
      <c r="L37" s="22"/>
      <c r="M37" s="22"/>
      <c r="N37" s="22"/>
      <c r="O37" s="22"/>
      <c r="P37" s="22"/>
    </row>
    <row r="38" spans="1:16" ht="39" customHeight="1" x14ac:dyDescent="0.15">
      <c r="A38" s="22"/>
      <c r="B38" s="35"/>
      <c r="C38" s="1244" t="s">
        <v>570</v>
      </c>
      <c r="D38" s="1245"/>
      <c r="E38" s="1246"/>
      <c r="F38" s="36">
        <v>0.28000000000000003</v>
      </c>
      <c r="G38" s="37">
        <v>0.39</v>
      </c>
      <c r="H38" s="37">
        <v>0.84</v>
      </c>
      <c r="I38" s="37">
        <v>1.01</v>
      </c>
      <c r="J38" s="38">
        <v>0.16</v>
      </c>
      <c r="K38" s="22"/>
      <c r="L38" s="22"/>
      <c r="M38" s="22"/>
      <c r="N38" s="22"/>
      <c r="O38" s="22"/>
      <c r="P38" s="22"/>
    </row>
    <row r="39" spans="1:16" ht="39" customHeight="1" x14ac:dyDescent="0.15">
      <c r="A39" s="22"/>
      <c r="B39" s="35"/>
      <c r="C39" s="1244" t="s">
        <v>571</v>
      </c>
      <c r="D39" s="1245"/>
      <c r="E39" s="1246"/>
      <c r="F39" s="36">
        <v>0.3</v>
      </c>
      <c r="G39" s="37">
        <v>0.24</v>
      </c>
      <c r="H39" s="37">
        <v>0.19</v>
      </c>
      <c r="I39" s="37">
        <v>0.08</v>
      </c>
      <c r="J39" s="38">
        <v>0.14000000000000001</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573</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574</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575</v>
      </c>
      <c r="D43" s="1248"/>
      <c r="E43" s="1249"/>
      <c r="F43" s="41">
        <v>0.11</v>
      </c>
      <c r="G43" s="42">
        <v>0.05</v>
      </c>
      <c r="H43" s="42">
        <v>1.4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cn//7mNmFsSvSjAqZbkm1p4RA1/TiBvMBBM5n/T3eHKtJk5yta48nuv+RNXUF8cQH4qGSS/CVwkilIcIbIcgw==" saltValue="4tgAHY/DwdO4s5y7vhza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292</v>
      </c>
      <c r="L45" s="60">
        <v>299</v>
      </c>
      <c r="M45" s="60">
        <v>251</v>
      </c>
      <c r="N45" s="60">
        <v>251</v>
      </c>
      <c r="O45" s="61">
        <v>242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151</v>
      </c>
      <c r="L48" s="64">
        <v>160</v>
      </c>
      <c r="M48" s="64">
        <v>156</v>
      </c>
      <c r="N48" s="64">
        <v>132</v>
      </c>
      <c r="O48" s="65">
        <v>107</v>
      </c>
      <c r="P48" s="48"/>
      <c r="Q48" s="48"/>
      <c r="R48" s="48"/>
      <c r="S48" s="48"/>
      <c r="T48" s="48"/>
      <c r="U48" s="48"/>
    </row>
    <row r="49" spans="1:21" ht="30.75" customHeight="1" x14ac:dyDescent="0.15">
      <c r="A49" s="48"/>
      <c r="B49" s="1254"/>
      <c r="C49" s="1255"/>
      <c r="D49" s="62"/>
      <c r="E49" s="1260" t="s">
        <v>16</v>
      </c>
      <c r="F49" s="1260"/>
      <c r="G49" s="1260"/>
      <c r="H49" s="1260"/>
      <c r="I49" s="1260"/>
      <c r="J49" s="1261"/>
      <c r="K49" s="63">
        <v>4</v>
      </c>
      <c r="L49" s="64">
        <v>6</v>
      </c>
      <c r="M49" s="64">
        <v>8</v>
      </c>
      <c r="N49" s="64">
        <v>8</v>
      </c>
      <c r="O49" s="65">
        <v>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511</v>
      </c>
      <c r="L50" s="64" t="s">
        <v>511</v>
      </c>
      <c r="M50" s="64" t="s">
        <v>511</v>
      </c>
      <c r="N50" s="64" t="s">
        <v>511</v>
      </c>
      <c r="O50" s="65" t="s">
        <v>511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511</v>
      </c>
      <c r="L51" s="64" t="s">
        <v>511</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358</v>
      </c>
      <c r="L52" s="64">
        <v>328</v>
      </c>
      <c r="M52" s="64">
        <v>319</v>
      </c>
      <c r="N52" s="64">
        <v>310</v>
      </c>
      <c r="O52" s="65">
        <v>294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89</v>
      </c>
      <c r="L53" s="69">
        <v>137</v>
      </c>
      <c r="M53" s="69">
        <v>96</v>
      </c>
      <c r="N53" s="69">
        <v>81</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589</v>
      </c>
      <c r="L57" s="84" t="s">
        <v>589</v>
      </c>
      <c r="M57" s="84" t="s">
        <v>589</v>
      </c>
      <c r="N57" s="84" t="s">
        <v>589</v>
      </c>
      <c r="O57" s="85" t="s">
        <v>589</v>
      </c>
    </row>
    <row r="58" spans="1:21" ht="31.5" customHeight="1" thickBot="1" x14ac:dyDescent="0.2">
      <c r="B58" s="1270"/>
      <c r="C58" s="1271"/>
      <c r="D58" s="1275" t="s">
        <v>27</v>
      </c>
      <c r="E58" s="1276"/>
      <c r="F58" s="1276"/>
      <c r="G58" s="1276"/>
      <c r="H58" s="1276"/>
      <c r="I58" s="1276"/>
      <c r="J58" s="1277"/>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QgjoovtgDoVfYSaWKkmWl7Gkx0s//hBaK5FGIa5ahieEoaRCZlqnbNoBym0mNhQIOKTaXkxeJGtf+oRaYR8Hw==" saltValue="KiEzMQVVgX8aMtvq1umB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2709</v>
      </c>
      <c r="J41" s="104">
        <v>2726</v>
      </c>
      <c r="K41" s="104">
        <v>2972</v>
      </c>
      <c r="L41" s="104">
        <v>3041</v>
      </c>
      <c r="M41" s="105">
        <v>3335</v>
      </c>
    </row>
    <row r="42" spans="2:13" ht="27.75" customHeight="1" x14ac:dyDescent="0.15">
      <c r="B42" s="1280"/>
      <c r="C42" s="1281"/>
      <c r="D42" s="106"/>
      <c r="E42" s="1286" t="s">
        <v>32</v>
      </c>
      <c r="F42" s="1286"/>
      <c r="G42" s="1286"/>
      <c r="H42" s="1287"/>
      <c r="I42" s="107" t="s">
        <v>511</v>
      </c>
      <c r="J42" s="108" t="s">
        <v>511</v>
      </c>
      <c r="K42" s="108" t="s">
        <v>511</v>
      </c>
      <c r="L42" s="108" t="s">
        <v>511</v>
      </c>
      <c r="M42" s="109" t="s">
        <v>511</v>
      </c>
    </row>
    <row r="43" spans="2:13" ht="27.75" customHeight="1" x14ac:dyDescent="0.15">
      <c r="B43" s="1280"/>
      <c r="C43" s="1281"/>
      <c r="D43" s="106"/>
      <c r="E43" s="1286" t="s">
        <v>33</v>
      </c>
      <c r="F43" s="1286"/>
      <c r="G43" s="1286"/>
      <c r="H43" s="1287"/>
      <c r="I43" s="107">
        <v>2096</v>
      </c>
      <c r="J43" s="108">
        <v>2044</v>
      </c>
      <c r="K43" s="108">
        <v>1803</v>
      </c>
      <c r="L43" s="108">
        <v>1310</v>
      </c>
      <c r="M43" s="109">
        <v>1022</v>
      </c>
    </row>
    <row r="44" spans="2:13" ht="27.75" customHeight="1" x14ac:dyDescent="0.15">
      <c r="B44" s="1280"/>
      <c r="C44" s="1281"/>
      <c r="D44" s="106"/>
      <c r="E44" s="1286" t="s">
        <v>34</v>
      </c>
      <c r="F44" s="1286"/>
      <c r="G44" s="1286"/>
      <c r="H44" s="1287"/>
      <c r="I44" s="107">
        <v>43</v>
      </c>
      <c r="J44" s="108">
        <v>41</v>
      </c>
      <c r="K44" s="108">
        <v>38</v>
      </c>
      <c r="L44" s="108">
        <v>33</v>
      </c>
      <c r="M44" s="109">
        <v>33</v>
      </c>
    </row>
    <row r="45" spans="2:13" ht="27.75" customHeight="1" x14ac:dyDescent="0.15">
      <c r="B45" s="1280"/>
      <c r="C45" s="1281"/>
      <c r="D45" s="106"/>
      <c r="E45" s="1286" t="s">
        <v>35</v>
      </c>
      <c r="F45" s="1286"/>
      <c r="G45" s="1286"/>
      <c r="H45" s="1287"/>
      <c r="I45" s="107">
        <v>963</v>
      </c>
      <c r="J45" s="108">
        <v>1016</v>
      </c>
      <c r="K45" s="108">
        <v>957</v>
      </c>
      <c r="L45" s="108">
        <v>983</v>
      </c>
      <c r="M45" s="109">
        <v>888</v>
      </c>
    </row>
    <row r="46" spans="2:13" ht="27.75" customHeight="1" x14ac:dyDescent="0.15">
      <c r="B46" s="1280"/>
      <c r="C46" s="1281"/>
      <c r="D46" s="110"/>
      <c r="E46" s="1286" t="s">
        <v>36</v>
      </c>
      <c r="F46" s="1286"/>
      <c r="G46" s="1286"/>
      <c r="H46" s="1287"/>
      <c r="I46" s="107">
        <v>49</v>
      </c>
      <c r="J46" s="108">
        <v>66</v>
      </c>
      <c r="K46" s="108">
        <v>67</v>
      </c>
      <c r="L46" s="108">
        <v>69</v>
      </c>
      <c r="M46" s="109">
        <v>67</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1950</v>
      </c>
      <c r="J50" s="108">
        <v>1909</v>
      </c>
      <c r="K50" s="108">
        <v>1765</v>
      </c>
      <c r="L50" s="108">
        <v>1813</v>
      </c>
      <c r="M50" s="109">
        <v>1839</v>
      </c>
    </row>
    <row r="51" spans="2:13" ht="27.75" customHeight="1" x14ac:dyDescent="0.15">
      <c r="B51" s="1280"/>
      <c r="C51" s="1281"/>
      <c r="D51" s="106"/>
      <c r="E51" s="1286" t="s">
        <v>42</v>
      </c>
      <c r="F51" s="1286"/>
      <c r="G51" s="1286"/>
      <c r="H51" s="1287"/>
      <c r="I51" s="107">
        <v>57</v>
      </c>
      <c r="J51" s="108">
        <v>82</v>
      </c>
      <c r="K51" s="108">
        <v>82</v>
      </c>
      <c r="L51" s="108">
        <v>57</v>
      </c>
      <c r="M51" s="109">
        <v>82</v>
      </c>
    </row>
    <row r="52" spans="2:13" ht="27.75" customHeight="1" x14ac:dyDescent="0.15">
      <c r="B52" s="1282"/>
      <c r="C52" s="1283"/>
      <c r="D52" s="106"/>
      <c r="E52" s="1286" t="s">
        <v>43</v>
      </c>
      <c r="F52" s="1286"/>
      <c r="G52" s="1286"/>
      <c r="H52" s="1287"/>
      <c r="I52" s="107">
        <v>3277</v>
      </c>
      <c r="J52" s="108">
        <v>3206</v>
      </c>
      <c r="K52" s="108">
        <v>3281</v>
      </c>
      <c r="L52" s="108">
        <v>3061</v>
      </c>
      <c r="M52" s="109">
        <v>3051</v>
      </c>
    </row>
    <row r="53" spans="2:13" ht="27.75" customHeight="1" thickBot="1" x14ac:dyDescent="0.2">
      <c r="B53" s="1293" t="s">
        <v>44</v>
      </c>
      <c r="C53" s="1294"/>
      <c r="D53" s="113"/>
      <c r="E53" s="1295" t="s">
        <v>45</v>
      </c>
      <c r="F53" s="1295"/>
      <c r="G53" s="1295"/>
      <c r="H53" s="1296"/>
      <c r="I53" s="114">
        <v>577</v>
      </c>
      <c r="J53" s="115">
        <v>697</v>
      </c>
      <c r="K53" s="115">
        <v>709</v>
      </c>
      <c r="L53" s="115">
        <v>505</v>
      </c>
      <c r="M53" s="116">
        <v>374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RUoa9O7iTwJjpvLVM3WeWXya9gUfuIvFbYo+8G01RmTTsZTYNqiZbSNmU2b7m5xNkPOTGRV7sb3DMBi09wdow==" saltValue="beYOIt3BEqCdRaIor0/c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386</v>
      </c>
      <c r="G55" s="128">
        <v>403</v>
      </c>
      <c r="H55" s="129">
        <v>653</v>
      </c>
    </row>
    <row r="56" spans="2:8" ht="52.5" customHeight="1" x14ac:dyDescent="0.15">
      <c r="B56" s="130"/>
      <c r="C56" s="1307" t="s">
        <v>49</v>
      </c>
      <c r="D56" s="1307"/>
      <c r="E56" s="1308"/>
      <c r="F56" s="131">
        <v>164</v>
      </c>
      <c r="G56" s="131">
        <v>164</v>
      </c>
      <c r="H56" s="132">
        <v>165</v>
      </c>
    </row>
    <row r="57" spans="2:8" ht="53.25" customHeight="1" x14ac:dyDescent="0.15">
      <c r="B57" s="130"/>
      <c r="C57" s="1309" t="s">
        <v>50</v>
      </c>
      <c r="D57" s="1309"/>
      <c r="E57" s="1310"/>
      <c r="F57" s="133">
        <v>4502</v>
      </c>
      <c r="G57" s="133">
        <v>4524</v>
      </c>
      <c r="H57" s="134">
        <v>4298</v>
      </c>
    </row>
    <row r="58" spans="2:8" ht="45.75" customHeight="1" x14ac:dyDescent="0.15">
      <c r="B58" s="135"/>
      <c r="C58" s="1297" t="s">
        <v>590</v>
      </c>
      <c r="D58" s="1298"/>
      <c r="E58" s="1299"/>
      <c r="F58" s="136">
        <v>3205</v>
      </c>
      <c r="G58" s="136">
        <v>3206</v>
      </c>
      <c r="H58" s="137">
        <v>3208</v>
      </c>
    </row>
    <row r="59" spans="2:8" ht="45.75" customHeight="1" x14ac:dyDescent="0.15">
      <c r="B59" s="135"/>
      <c r="C59" s="1297" t="s">
        <v>591</v>
      </c>
      <c r="D59" s="1298"/>
      <c r="E59" s="1299"/>
      <c r="F59" s="136">
        <v>847</v>
      </c>
      <c r="G59" s="136">
        <v>859</v>
      </c>
      <c r="H59" s="137">
        <v>608</v>
      </c>
    </row>
    <row r="60" spans="2:8" ht="45.75" customHeight="1" x14ac:dyDescent="0.15">
      <c r="B60" s="135"/>
      <c r="C60" s="1297" t="s">
        <v>592</v>
      </c>
      <c r="D60" s="1298"/>
      <c r="E60" s="1299"/>
      <c r="F60" s="136">
        <v>150</v>
      </c>
      <c r="G60" s="136">
        <v>150</v>
      </c>
      <c r="H60" s="137">
        <v>150</v>
      </c>
    </row>
    <row r="61" spans="2:8" ht="45.75" customHeight="1" x14ac:dyDescent="0.15">
      <c r="B61" s="135"/>
      <c r="C61" s="1297" t="s">
        <v>593</v>
      </c>
      <c r="D61" s="1298"/>
      <c r="E61" s="1299"/>
      <c r="F61" s="136">
        <v>100</v>
      </c>
      <c r="G61" s="136">
        <v>100</v>
      </c>
      <c r="H61" s="137">
        <v>100</v>
      </c>
    </row>
    <row r="62" spans="2:8" ht="45.75" customHeight="1" thickBot="1" x14ac:dyDescent="0.2">
      <c r="B62" s="138"/>
      <c r="C62" s="1300" t="s">
        <v>594</v>
      </c>
      <c r="D62" s="1301"/>
      <c r="E62" s="1302"/>
      <c r="F62" s="139">
        <v>87</v>
      </c>
      <c r="G62" s="139">
        <v>86</v>
      </c>
      <c r="H62" s="140">
        <v>86</v>
      </c>
    </row>
    <row r="63" spans="2:8" ht="52.5" customHeight="1" thickBot="1" x14ac:dyDescent="0.2">
      <c r="B63" s="141"/>
      <c r="C63" s="1303" t="s">
        <v>51</v>
      </c>
      <c r="D63" s="1303"/>
      <c r="E63" s="1304"/>
      <c r="F63" s="142">
        <v>5052</v>
      </c>
      <c r="G63" s="142">
        <v>5091</v>
      </c>
      <c r="H63" s="143">
        <v>5117</v>
      </c>
    </row>
    <row r="64" spans="2:8" ht="15" customHeight="1" x14ac:dyDescent="0.15"/>
  </sheetData>
  <sheetProtection algorithmName="SHA-512" hashValue="mJFUhn2NkwBJRzZ1KgITdvuteDg1M4IgXnAs1NqnawQj42Gnelv2Rp67JMtnqlVKx4EZiP6bVLUAoWd4ODAhbA==" saltValue="sEbp1cQtfhIw2aGwCcMC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v>33.299999999999997</v>
      </c>
      <c r="BQ51" s="1313"/>
      <c r="BR51" s="1313"/>
      <c r="BS51" s="1313"/>
      <c r="BT51" s="1313"/>
      <c r="BU51" s="1313"/>
      <c r="BV51" s="1313"/>
      <c r="BW51" s="1313"/>
      <c r="BX51" s="1313">
        <v>40.299999999999997</v>
      </c>
      <c r="BY51" s="1313"/>
      <c r="BZ51" s="1313"/>
      <c r="CA51" s="1313"/>
      <c r="CB51" s="1313"/>
      <c r="CC51" s="1313"/>
      <c r="CD51" s="1313"/>
      <c r="CE51" s="1313"/>
      <c r="CF51" s="1313">
        <v>41.1</v>
      </c>
      <c r="CG51" s="1313"/>
      <c r="CH51" s="1313"/>
      <c r="CI51" s="1313"/>
      <c r="CJ51" s="1313"/>
      <c r="CK51" s="1313"/>
      <c r="CL51" s="1313"/>
      <c r="CM51" s="1313"/>
      <c r="CN51" s="1313">
        <v>29.6</v>
      </c>
      <c r="CO51" s="1313"/>
      <c r="CP51" s="1313"/>
      <c r="CQ51" s="1313"/>
      <c r="CR51" s="1313"/>
      <c r="CS51" s="1313"/>
      <c r="CT51" s="1313"/>
      <c r="CU51" s="1313"/>
      <c r="CV51" s="1313">
        <v>20.100000000000001</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56</v>
      </c>
      <c r="BQ53" s="1313"/>
      <c r="BR53" s="1313"/>
      <c r="BS53" s="1313"/>
      <c r="BT53" s="1313"/>
      <c r="BU53" s="1313"/>
      <c r="BV53" s="1313"/>
      <c r="BW53" s="1313"/>
      <c r="BX53" s="1313">
        <v>61.6</v>
      </c>
      <c r="BY53" s="1313"/>
      <c r="BZ53" s="1313"/>
      <c r="CA53" s="1313"/>
      <c r="CB53" s="1313"/>
      <c r="CC53" s="1313"/>
      <c r="CD53" s="1313"/>
      <c r="CE53" s="1313"/>
      <c r="CF53" s="1313">
        <v>57.8</v>
      </c>
      <c r="CG53" s="1313"/>
      <c r="CH53" s="1313"/>
      <c r="CI53" s="1313"/>
      <c r="CJ53" s="1313"/>
      <c r="CK53" s="1313"/>
      <c r="CL53" s="1313"/>
      <c r="CM53" s="1313"/>
      <c r="CN53" s="1313">
        <v>57.7</v>
      </c>
      <c r="CO53" s="1313"/>
      <c r="CP53" s="1313"/>
      <c r="CQ53" s="1313"/>
      <c r="CR53" s="1313"/>
      <c r="CS53" s="1313"/>
      <c r="CT53" s="1313"/>
      <c r="CU53" s="1313"/>
      <c r="CV53" s="1313">
        <v>57.3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601</v>
      </c>
      <c r="BC73" s="1316"/>
      <c r="BD73" s="1316"/>
      <c r="BE73" s="1316"/>
      <c r="BF73" s="1316"/>
      <c r="BG73" s="1316"/>
      <c r="BH73" s="1316"/>
      <c r="BI73" s="1316"/>
      <c r="BJ73" s="1316"/>
      <c r="BK73" s="1316"/>
      <c r="BL73" s="1316"/>
      <c r="BM73" s="1316"/>
      <c r="BN73" s="1316"/>
      <c r="BO73" s="1316"/>
      <c r="BP73" s="1313">
        <v>33.299999999999997</v>
      </c>
      <c r="BQ73" s="1313"/>
      <c r="BR73" s="1313"/>
      <c r="BS73" s="1313"/>
      <c r="BT73" s="1313"/>
      <c r="BU73" s="1313"/>
      <c r="BV73" s="1313"/>
      <c r="BW73" s="1313"/>
      <c r="BX73" s="1313">
        <v>40.299999999999997</v>
      </c>
      <c r="BY73" s="1313"/>
      <c r="BZ73" s="1313"/>
      <c r="CA73" s="1313"/>
      <c r="CB73" s="1313"/>
      <c r="CC73" s="1313"/>
      <c r="CD73" s="1313"/>
      <c r="CE73" s="1313"/>
      <c r="CF73" s="1313">
        <v>41.1</v>
      </c>
      <c r="CG73" s="1313"/>
      <c r="CH73" s="1313"/>
      <c r="CI73" s="1313"/>
      <c r="CJ73" s="1313"/>
      <c r="CK73" s="1313"/>
      <c r="CL73" s="1313"/>
      <c r="CM73" s="1313"/>
      <c r="CN73" s="1313">
        <v>29.6</v>
      </c>
      <c r="CO73" s="1313"/>
      <c r="CP73" s="1313"/>
      <c r="CQ73" s="1313"/>
      <c r="CR73" s="1313"/>
      <c r="CS73" s="1313"/>
      <c r="CT73" s="1313"/>
      <c r="CU73" s="1313"/>
      <c r="CV73" s="1313">
        <v>20.100000000000001</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3">
        <v>5.8</v>
      </c>
      <c r="BQ75" s="1313"/>
      <c r="BR75" s="1313"/>
      <c r="BS75" s="1313"/>
      <c r="BT75" s="1313"/>
      <c r="BU75" s="1313"/>
      <c r="BV75" s="1313"/>
      <c r="BW75" s="1313"/>
      <c r="BX75" s="1313">
        <v>6</v>
      </c>
      <c r="BY75" s="1313"/>
      <c r="BZ75" s="1313"/>
      <c r="CA75" s="1313"/>
      <c r="CB75" s="1313"/>
      <c r="CC75" s="1313"/>
      <c r="CD75" s="1313"/>
      <c r="CE75" s="1313"/>
      <c r="CF75" s="1313">
        <v>6.2</v>
      </c>
      <c r="CG75" s="1313"/>
      <c r="CH75" s="1313"/>
      <c r="CI75" s="1313"/>
      <c r="CJ75" s="1313"/>
      <c r="CK75" s="1313"/>
      <c r="CL75" s="1313"/>
      <c r="CM75" s="1313"/>
      <c r="CN75" s="1313">
        <v>6</v>
      </c>
      <c r="CO75" s="1313"/>
      <c r="CP75" s="1313"/>
      <c r="CQ75" s="1313"/>
      <c r="CR75" s="1313"/>
      <c r="CS75" s="1313"/>
      <c r="CT75" s="1313"/>
      <c r="CU75" s="1313"/>
      <c r="CV75" s="1313">
        <v>4.5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601</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605</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fztm2Zx7BqKNYkFHs1QS70alfzKk17Y6D5KSnBGK+/lZNQTJZmvfMLijmLZlv6J8/+SdLtxspw+EDaXL/3jjw==" saltValue="Yw3lTgpJC3HXS2pqYpkE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3ERjZHltFdUJ+rDK+0mk9z/w2bGzVpcq77yMgGv8S5ln3hU+kFv2+Ql53CO9s2pSmgxgaAxuIhj7kSOBj4Qgbg==" saltValue="51AUkqC7bqWdRMZgYawj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YJkKcETcIxxmSNPQI5PBnJjxOq5CNHQ1+k4cNCOGb5YSdMspvw6ZM4/Hg94Q8utK5qjROaoSCc7BZknadnJ1oQ==" saltValue="rNfLlQllHb07v+j46NV3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58293</v>
      </c>
      <c r="E3" s="162"/>
      <c r="F3" s="163">
        <v>119882</v>
      </c>
      <c r="G3" s="164"/>
      <c r="H3" s="165"/>
    </row>
    <row r="4" spans="1:8" x14ac:dyDescent="0.15">
      <c r="A4" s="166"/>
      <c r="B4" s="167"/>
      <c r="C4" s="168"/>
      <c r="D4" s="169">
        <v>28173</v>
      </c>
      <c r="E4" s="170"/>
      <c r="F4" s="171">
        <v>66481</v>
      </c>
      <c r="G4" s="172"/>
      <c r="H4" s="173"/>
    </row>
    <row r="5" spans="1:8" x14ac:dyDescent="0.15">
      <c r="A5" s="154" t="s">
        <v>545</v>
      </c>
      <c r="B5" s="159"/>
      <c r="C5" s="160"/>
      <c r="D5" s="161">
        <v>124667</v>
      </c>
      <c r="E5" s="162"/>
      <c r="F5" s="163">
        <v>116162</v>
      </c>
      <c r="G5" s="164"/>
      <c r="H5" s="165"/>
    </row>
    <row r="6" spans="1:8" x14ac:dyDescent="0.15">
      <c r="A6" s="166"/>
      <c r="B6" s="167"/>
      <c r="C6" s="168"/>
      <c r="D6" s="169">
        <v>70375</v>
      </c>
      <c r="E6" s="170"/>
      <c r="F6" s="171">
        <v>61562</v>
      </c>
      <c r="G6" s="172"/>
      <c r="H6" s="173"/>
    </row>
    <row r="7" spans="1:8" x14ac:dyDescent="0.15">
      <c r="A7" s="154" t="s">
        <v>546</v>
      </c>
      <c r="B7" s="159"/>
      <c r="C7" s="160"/>
      <c r="D7" s="161">
        <v>116002</v>
      </c>
      <c r="E7" s="162"/>
      <c r="F7" s="163">
        <v>121449</v>
      </c>
      <c r="G7" s="164"/>
      <c r="H7" s="165"/>
    </row>
    <row r="8" spans="1:8" x14ac:dyDescent="0.15">
      <c r="A8" s="166"/>
      <c r="B8" s="167"/>
      <c r="C8" s="168"/>
      <c r="D8" s="169">
        <v>38852</v>
      </c>
      <c r="E8" s="170"/>
      <c r="F8" s="171">
        <v>62922</v>
      </c>
      <c r="G8" s="172"/>
      <c r="H8" s="173"/>
    </row>
    <row r="9" spans="1:8" x14ac:dyDescent="0.15">
      <c r="A9" s="154" t="s">
        <v>547</v>
      </c>
      <c r="B9" s="159"/>
      <c r="C9" s="160"/>
      <c r="D9" s="161">
        <v>97748</v>
      </c>
      <c r="E9" s="162"/>
      <c r="F9" s="163">
        <v>145139</v>
      </c>
      <c r="G9" s="164"/>
      <c r="H9" s="165"/>
    </row>
    <row r="10" spans="1:8" x14ac:dyDescent="0.15">
      <c r="A10" s="166"/>
      <c r="B10" s="167"/>
      <c r="C10" s="168"/>
      <c r="D10" s="169">
        <v>16275</v>
      </c>
      <c r="E10" s="170"/>
      <c r="F10" s="171">
        <v>83762</v>
      </c>
      <c r="G10" s="172"/>
      <c r="H10" s="173"/>
    </row>
    <row r="11" spans="1:8" x14ac:dyDescent="0.15">
      <c r="A11" s="154" t="s">
        <v>548</v>
      </c>
      <c r="B11" s="159"/>
      <c r="C11" s="160"/>
      <c r="D11" s="161">
        <v>172705</v>
      </c>
      <c r="E11" s="162"/>
      <c r="F11" s="163">
        <v>125391</v>
      </c>
      <c r="G11" s="164"/>
      <c r="H11" s="165"/>
    </row>
    <row r="12" spans="1:8" x14ac:dyDescent="0.15">
      <c r="A12" s="166"/>
      <c r="B12" s="167"/>
      <c r="C12" s="174"/>
      <c r="D12" s="169">
        <v>107235</v>
      </c>
      <c r="E12" s="170"/>
      <c r="F12" s="171">
        <v>68516</v>
      </c>
      <c r="G12" s="172"/>
      <c r="H12" s="173"/>
    </row>
    <row r="13" spans="1:8" x14ac:dyDescent="0.15">
      <c r="A13" s="154"/>
      <c r="B13" s="159"/>
      <c r="C13" s="175"/>
      <c r="D13" s="176">
        <v>113883</v>
      </c>
      <c r="E13" s="177"/>
      <c r="F13" s="178">
        <v>125605</v>
      </c>
      <c r="G13" s="179"/>
      <c r="H13" s="165"/>
    </row>
    <row r="14" spans="1:8" x14ac:dyDescent="0.15">
      <c r="A14" s="166"/>
      <c r="B14" s="167"/>
      <c r="C14" s="168"/>
      <c r="D14" s="169">
        <v>52182</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13.75</v>
      </c>
      <c r="C19" s="180">
        <f>ROUND(VALUE(SUBSTITUTE(実質収支比率等に係る経年分析!G$48,"▲","-")),2)</f>
        <v>10.34</v>
      </c>
      <c r="D19" s="180">
        <f>ROUND(VALUE(SUBSTITUTE(実質収支比率等に係る経年分析!H$48,"▲","-")),2)</f>
        <v>16.760000000000002</v>
      </c>
      <c r="E19" s="180">
        <f>ROUND(VALUE(SUBSTITUTE(実質収支比率等に係る経年分析!I$48,"▲","-")),2)</f>
        <v>17.48</v>
      </c>
      <c r="F19" s="180">
        <f>ROUND(VALUE(SUBSTITUTE(実質収支比率等に係る経年分析!J$48,"▲","-")),2)</f>
        <v>13.08</v>
      </c>
    </row>
    <row r="20" spans="1:11" x14ac:dyDescent="0.15">
      <c r="A20" s="180" t="s">
        <v>55</v>
      </c>
      <c r="B20" s="180">
        <f>ROUND(VALUE(SUBSTITUTE(実質収支比率等に係る経年分析!F$47,"▲","-")),2)</f>
        <v>39.479999999999997</v>
      </c>
      <c r="C20" s="180">
        <f>ROUND(VALUE(SUBSTITUTE(実質収支比率等に係る経年分析!G$47,"▲","-")),2)</f>
        <v>32.47</v>
      </c>
      <c r="D20" s="180">
        <f>ROUND(VALUE(SUBSTITUTE(実質収支比率等に係る経年分析!H$47,"▲","-")),2)</f>
        <v>18.899999999999999</v>
      </c>
      <c r="E20" s="180">
        <f>ROUND(VALUE(SUBSTITUTE(実質収支比率等に係る経年分析!I$47,"▲","-")),2)</f>
        <v>19.97</v>
      </c>
      <c r="F20" s="180">
        <f>ROUND(VALUE(SUBSTITUTE(実質収支比率等に係る経年分析!J$47,"▲","-")),2)</f>
        <v>30.44</v>
      </c>
    </row>
    <row r="21" spans="1:11" x14ac:dyDescent="0.15">
      <c r="A21" s="180" t="s">
        <v>56</v>
      </c>
      <c r="B21" s="180">
        <f>IF(ISNUMBER(VALUE(SUBSTITUTE(実質収支比率等に係る経年分析!F$49,"▲","-"))),ROUND(VALUE(SUBSTITUTE(実質収支比率等に係る経年分析!F$49,"▲","-")),2),NA())</f>
        <v>-16.32</v>
      </c>
      <c r="C21" s="180">
        <f>IF(ISNUMBER(VALUE(SUBSTITUTE(実質収支比率等に係る経年分析!G$49,"▲","-"))),ROUND(VALUE(SUBSTITUTE(実質収支比率等に係る経年分析!G$49,"▲","-")),2),NA())</f>
        <v>-11.26</v>
      </c>
      <c r="D21" s="180">
        <f>IF(ISNUMBER(VALUE(SUBSTITUTE(実質収支比率等に係る経年分析!H$49,"▲","-"))),ROUND(VALUE(SUBSTITUTE(実質収支比率等に係る経年分析!H$49,"▲","-")),2),NA())</f>
        <v>-7.43</v>
      </c>
      <c r="E21" s="180">
        <f>IF(ISNUMBER(VALUE(SUBSTITUTE(実質収支比率等に係る経年分析!I$49,"▲","-"))),ROUND(VALUE(SUBSTITUTE(実質収支比率等に係る経年分析!I$49,"▲","-")),2),NA())</f>
        <v>1.34</v>
      </c>
      <c r="F21" s="180">
        <f>IF(ISNUMBER(VALUE(SUBSTITUTE(実質収支比率等に係る経年分析!J$49,"▲","-"))),ROUND(VALUE(SUBSTITUTE(実質収支比率等に係る経年分析!J$49,"▲","-")),2),NA())</f>
        <v>8.32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高松塚壁画館受託事業特別会計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整備基金特別会計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介護保険事業会計（保険事業勘定）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16.559999999999999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16.600000000000001</v>
      </c>
    </row>
    <row r="36" spans="1:16" x14ac:dyDescent="0.15">
      <c r="A36" s="181" t="str">
        <f>IF(連結実質赤字比率に係る赤字・黒字の構成分析!C$34="",NA(),連結実質赤字比率に係る赤字・黒字の構成分析!C$34)</f>
        <v>国民健康保険事業会計（事業勘定）</v>
      </c>
      <c r="B36" s="181">
        <f>IF(ROUND(VALUE(SUBSTITUTE(連結実質赤字比率に係る赤字・黒字の構成分析!F$34,"▲", "-")), 2) &lt; 0, ABS(ROUND(VALUE(SUBSTITUTE(連結実質赤字比率に係る赤字・黒字の構成分析!F$34,"▲", "-")), 2)), NA())</f>
        <v>2.38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1.57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1.02</v>
      </c>
      <c r="I36" s="181" t="e">
        <f>IF(ROUND(VALUE(SUBSTITUTE(連結実質赤字比率に係る赤字・黒字の構成分析!I$34,"▲", "-")), 2) &gt;= 0, ABS(ROUND(VALUE(SUBSTITUTE(連結実質赤字比率に係る赤字・黒字の構成分析!I$34,"▲", "-")), 2)), NA())</f>
        <v>#N/A</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v>
      </c>
      <c r="E42" s="182"/>
      <c r="F42" s="182"/>
      <c r="G42" s="182">
        <f>'実質公債費比率（分子）の構造'!L$52</f>
        <v>328</v>
      </c>
      <c r="H42" s="182"/>
      <c r="I42" s="182"/>
      <c r="J42" s="182">
        <f>'実質公債費比率（分子）の構造'!M$52</f>
        <v>319</v>
      </c>
      <c r="K42" s="182"/>
      <c r="L42" s="182"/>
      <c r="M42" s="182">
        <f>'実質公債費比率（分子）の構造'!N$52</f>
        <v>310</v>
      </c>
      <c r="N42" s="182"/>
      <c r="O42" s="182"/>
      <c r="P42" s="182">
        <f>'実質公債費比率（分子）の構造'!O$52</f>
        <v>294</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v>
      </c>
      <c r="C45" s="182"/>
      <c r="D45" s="182"/>
      <c r="E45" s="182">
        <f>'実質公債費比率（分子）の構造'!L$49</f>
        <v>6</v>
      </c>
      <c r="F45" s="182"/>
      <c r="G45" s="182"/>
      <c r="H45" s="182">
        <f>'実質公債費比率（分子）の構造'!M$49</f>
        <v>8</v>
      </c>
      <c r="I45" s="182"/>
      <c r="J45" s="182"/>
      <c r="K45" s="182">
        <f>'実質公債費比率（分子）の構造'!N$49</f>
        <v>8</v>
      </c>
      <c r="L45" s="182"/>
      <c r="M45" s="182"/>
      <c r="N45" s="182">
        <f>'実質公債費比率（分子）の構造'!O$49</f>
        <v>8</v>
      </c>
      <c r="O45" s="182"/>
      <c r="P45" s="182"/>
    </row>
    <row r="46" spans="1:16" x14ac:dyDescent="0.15">
      <c r="A46" s="182" t="s">
        <v>67</v>
      </c>
      <c r="B46" s="182">
        <f>'実質公債費比率（分子）の構造'!K$48</f>
        <v>151</v>
      </c>
      <c r="C46" s="182"/>
      <c r="D46" s="182"/>
      <c r="E46" s="182">
        <f>'実質公債費比率（分子）の構造'!L$48</f>
        <v>160</v>
      </c>
      <c r="F46" s="182"/>
      <c r="G46" s="182"/>
      <c r="H46" s="182">
        <f>'実質公債費比率（分子）の構造'!M$48</f>
        <v>156</v>
      </c>
      <c r="I46" s="182"/>
      <c r="J46" s="182"/>
      <c r="K46" s="182">
        <f>'実質公債費比率（分子）の構造'!N$48</f>
        <v>132</v>
      </c>
      <c r="L46" s="182"/>
      <c r="M46" s="182"/>
      <c r="N46" s="182">
        <f>'実質公債費比率（分子）の構造'!O$48</f>
        <v>107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292</v>
      </c>
      <c r="C49" s="182"/>
      <c r="D49" s="182"/>
      <c r="E49" s="182">
        <f>'実質公債費比率（分子）の構造'!L$45</f>
        <v>299</v>
      </c>
      <c r="F49" s="182"/>
      <c r="G49" s="182"/>
      <c r="H49" s="182">
        <f>'実質公債費比率（分子）の構造'!M$45</f>
        <v>251</v>
      </c>
      <c r="I49" s="182"/>
      <c r="J49" s="182"/>
      <c r="K49" s="182">
        <f>'実質公債費比率（分子）の構造'!N$45</f>
        <v>251</v>
      </c>
      <c r="L49" s="182"/>
      <c r="M49" s="182"/>
      <c r="N49" s="182">
        <f>'実質公債費比率（分子）の構造'!O$45</f>
        <v>242</v>
      </c>
      <c r="O49" s="182"/>
      <c r="P49" s="182"/>
    </row>
    <row r="50" spans="1:16" x14ac:dyDescent="0.15">
      <c r="A50" s="182" t="s">
        <v>71</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137</v>
      </c>
      <c r="G50" s="182" t="e">
        <f>NA()</f>
        <v>#N/A</v>
      </c>
      <c r="H50" s="182" t="e">
        <f>NA()</f>
        <v>#N/A</v>
      </c>
      <c r="I50" s="182">
        <f>IF(ISNUMBER('実質公債費比率（分子）の構造'!M$53),'実質公債費比率（分子）の構造'!M$53,NA())</f>
        <v>96</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3277</v>
      </c>
      <c r="E56" s="181"/>
      <c r="F56" s="181"/>
      <c r="G56" s="181">
        <f>'将来負担比率（分子）の構造'!J$52</f>
        <v>3206</v>
      </c>
      <c r="H56" s="181"/>
      <c r="I56" s="181"/>
      <c r="J56" s="181">
        <f>'将来負担比率（分子）の構造'!K$52</f>
        <v>3281</v>
      </c>
      <c r="K56" s="181"/>
      <c r="L56" s="181"/>
      <c r="M56" s="181">
        <f>'将来負担比率（分子）の構造'!L$52</f>
        <v>3061</v>
      </c>
      <c r="N56" s="181"/>
      <c r="O56" s="181"/>
      <c r="P56" s="181">
        <f>'将来負担比率（分子）の構造'!M$52</f>
        <v>3051</v>
      </c>
    </row>
    <row r="57" spans="1:16" x14ac:dyDescent="0.15">
      <c r="A57" s="181" t="s">
        <v>42</v>
      </c>
      <c r="B57" s="181"/>
      <c r="C57" s="181"/>
      <c r="D57" s="181">
        <f>'将来負担比率（分子）の構造'!I$51</f>
        <v>57</v>
      </c>
      <c r="E57" s="181"/>
      <c r="F57" s="181"/>
      <c r="G57" s="181">
        <f>'将来負担比率（分子）の構造'!J$51</f>
        <v>82</v>
      </c>
      <c r="H57" s="181"/>
      <c r="I57" s="181"/>
      <c r="J57" s="181">
        <f>'将来負担比率（分子）の構造'!K$51</f>
        <v>82</v>
      </c>
      <c r="K57" s="181"/>
      <c r="L57" s="181"/>
      <c r="M57" s="181">
        <f>'将来負担比率（分子）の構造'!L$51</f>
        <v>57</v>
      </c>
      <c r="N57" s="181"/>
      <c r="O57" s="181"/>
      <c r="P57" s="181">
        <f>'将来負担比率（分子）の構造'!M$51</f>
        <v>82</v>
      </c>
    </row>
    <row r="58" spans="1:16" x14ac:dyDescent="0.15">
      <c r="A58" s="181" t="s">
        <v>41</v>
      </c>
      <c r="B58" s="181"/>
      <c r="C58" s="181"/>
      <c r="D58" s="181">
        <f>'将来負担比率（分子）の構造'!I$50</f>
        <v>1950</v>
      </c>
      <c r="E58" s="181"/>
      <c r="F58" s="181"/>
      <c r="G58" s="181">
        <f>'将来負担比率（分子）の構造'!J$50</f>
        <v>1909</v>
      </c>
      <c r="H58" s="181"/>
      <c r="I58" s="181"/>
      <c r="J58" s="181">
        <f>'将来負担比率（分子）の構造'!K$50</f>
        <v>1765</v>
      </c>
      <c r="K58" s="181"/>
      <c r="L58" s="181"/>
      <c r="M58" s="181">
        <f>'将来負担比率（分子）の構造'!L$50</f>
        <v>1813</v>
      </c>
      <c r="N58" s="181"/>
      <c r="O58" s="181"/>
      <c r="P58" s="181">
        <f>'将来負担比率（分子）の構造'!M$50</f>
        <v>1839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49</v>
      </c>
      <c r="C61" s="181"/>
      <c r="D61" s="181"/>
      <c r="E61" s="181">
        <f>'将来負担比率（分子）の構造'!J$46</f>
        <v>66</v>
      </c>
      <c r="F61" s="181"/>
      <c r="G61" s="181"/>
      <c r="H61" s="181">
        <f>'将来負担比率（分子）の構造'!K$46</f>
        <v>67</v>
      </c>
      <c r="I61" s="181"/>
      <c r="J61" s="181"/>
      <c r="K61" s="181">
        <f>'将来負担比率（分子）の構造'!L$46</f>
        <v>69</v>
      </c>
      <c r="L61" s="181"/>
      <c r="M61" s="181"/>
      <c r="N61" s="181">
        <f>'将来負担比率（分子）の構造'!M$46</f>
        <v>67</v>
      </c>
      <c r="O61" s="181"/>
      <c r="P61" s="181"/>
    </row>
    <row r="62" spans="1:16" x14ac:dyDescent="0.15">
      <c r="A62" s="181" t="s">
        <v>35</v>
      </c>
      <c r="B62" s="181">
        <f>'将来負担比率（分子）の構造'!I$45</f>
        <v>963</v>
      </c>
      <c r="C62" s="181"/>
      <c r="D62" s="181"/>
      <c r="E62" s="181">
        <f>'将来負担比率（分子）の構造'!J$45</f>
        <v>1016</v>
      </c>
      <c r="F62" s="181"/>
      <c r="G62" s="181"/>
      <c r="H62" s="181">
        <f>'将来負担比率（分子）の構造'!K$45</f>
        <v>957</v>
      </c>
      <c r="I62" s="181"/>
      <c r="J62" s="181"/>
      <c r="K62" s="181">
        <f>'将来負担比率（分子）の構造'!L$45</f>
        <v>983</v>
      </c>
      <c r="L62" s="181"/>
      <c r="M62" s="181"/>
      <c r="N62" s="181">
        <f>'将来負担比率（分子）の構造'!M$45</f>
        <v>888</v>
      </c>
      <c r="O62" s="181"/>
      <c r="P62" s="181"/>
    </row>
    <row r="63" spans="1:16" x14ac:dyDescent="0.15">
      <c r="A63" s="181" t="s">
        <v>34</v>
      </c>
      <c r="B63" s="181">
        <f>'将来負担比率（分子）の構造'!I$44</f>
        <v>43</v>
      </c>
      <c r="C63" s="181"/>
      <c r="D63" s="181"/>
      <c r="E63" s="181">
        <f>'将来負担比率（分子）の構造'!J$44</f>
        <v>41</v>
      </c>
      <c r="F63" s="181"/>
      <c r="G63" s="181"/>
      <c r="H63" s="181">
        <f>'将来負担比率（分子）の構造'!K$44</f>
        <v>38</v>
      </c>
      <c r="I63" s="181"/>
      <c r="J63" s="181"/>
      <c r="K63" s="181">
        <f>'将来負担比率（分子）の構造'!L$44</f>
        <v>33</v>
      </c>
      <c r="L63" s="181"/>
      <c r="M63" s="181"/>
      <c r="N63" s="181">
        <f>'将来負担比率（分子）の構造'!M$44</f>
        <v>33</v>
      </c>
      <c r="O63" s="181"/>
      <c r="P63" s="181"/>
    </row>
    <row r="64" spans="1:16" x14ac:dyDescent="0.15">
      <c r="A64" s="181" t="s">
        <v>33</v>
      </c>
      <c r="B64" s="181">
        <f>'将来負担比率（分子）の構造'!I$43</f>
        <v>2096</v>
      </c>
      <c r="C64" s="181"/>
      <c r="D64" s="181"/>
      <c r="E64" s="181">
        <f>'将来負担比率（分子）の構造'!J$43</f>
        <v>2044</v>
      </c>
      <c r="F64" s="181"/>
      <c r="G64" s="181"/>
      <c r="H64" s="181">
        <f>'将来負担比率（分子）の構造'!K$43</f>
        <v>1803</v>
      </c>
      <c r="I64" s="181"/>
      <c r="J64" s="181"/>
      <c r="K64" s="181">
        <f>'将来負担比率（分子）の構造'!L$43</f>
        <v>1310</v>
      </c>
      <c r="L64" s="181"/>
      <c r="M64" s="181"/>
      <c r="N64" s="181">
        <f>'将来負担比率（分子）の構造'!M$43</f>
        <v>1022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2709</v>
      </c>
      <c r="C66" s="181"/>
      <c r="D66" s="181"/>
      <c r="E66" s="181">
        <f>'将来負担比率（分子）の構造'!J$41</f>
        <v>2726</v>
      </c>
      <c r="F66" s="181"/>
      <c r="G66" s="181"/>
      <c r="H66" s="181">
        <f>'将来負担比率（分子）の構造'!K$41</f>
        <v>2972</v>
      </c>
      <c r="I66" s="181"/>
      <c r="J66" s="181"/>
      <c r="K66" s="181">
        <f>'将来負担比率（分子）の構造'!L$41</f>
        <v>3041</v>
      </c>
      <c r="L66" s="181"/>
      <c r="M66" s="181"/>
      <c r="N66" s="181">
        <f>'将来負担比率（分子）の構造'!M$41</f>
        <v>3335</v>
      </c>
      <c r="O66" s="181"/>
      <c r="P66" s="181"/>
    </row>
    <row r="67" spans="1:16" x14ac:dyDescent="0.15">
      <c r="A67" s="181" t="s">
        <v>75</v>
      </c>
      <c r="B67" s="181" t="e">
        <f>NA()</f>
        <v>#N/A</v>
      </c>
      <c r="C67" s="181">
        <f>IF(ISNUMBER('将来負担比率（分子）の構造'!I$53), IF('将来負担比率（分子）の構造'!I$53 &lt; 0, 0, '将来負担比率（分子）の構造'!I$53), NA())</f>
        <v>577</v>
      </c>
      <c r="D67" s="181" t="e">
        <f>NA()</f>
        <v>#N/A</v>
      </c>
      <c r="E67" s="181" t="e">
        <f>NA()</f>
        <v>#N/A</v>
      </c>
      <c r="F67" s="181">
        <f>IF(ISNUMBER('将来負担比率（分子）の構造'!J$53), IF('将来負担比率（分子）の構造'!J$53 &lt; 0, 0, '将来負担比率（分子）の構造'!J$53), NA())</f>
        <v>697</v>
      </c>
      <c r="G67" s="181" t="e">
        <f>NA()</f>
        <v>#N/A</v>
      </c>
      <c r="H67" s="181" t="e">
        <f>NA()</f>
        <v>#N/A</v>
      </c>
      <c r="I67" s="181">
        <f>IF(ISNUMBER('将来負担比率（分子）の構造'!K$53), IF('将来負担比率（分子）の構造'!K$53 &lt; 0, 0, '将来負担比率（分子）の構造'!K$53), NA())</f>
        <v>709</v>
      </c>
      <c r="J67" s="181" t="e">
        <f>NA()</f>
        <v>#N/A</v>
      </c>
      <c r="K67" s="181" t="e">
        <f>NA()</f>
        <v>#N/A</v>
      </c>
      <c r="L67" s="181">
        <f>IF(ISNUMBER('将来負担比率（分子）の構造'!L$53), IF('将来負担比率（分子）の構造'!L$53 &lt; 0, 0, '将来負担比率（分子）の構造'!L$53), NA())</f>
        <v>505</v>
      </c>
      <c r="M67" s="181" t="e">
        <f>NA()</f>
        <v>#N/A</v>
      </c>
      <c r="N67" s="181" t="e">
        <f>NA()</f>
        <v>#N/A</v>
      </c>
      <c r="O67" s="181">
        <f>IF(ISNUMBER('将来負担比率（分子）の構造'!M$53), IF('将来負担比率（分子）の構造'!M$53 &lt; 0, 0, '将来負担比率（分子）の構造'!M$53), NA())</f>
        <v>374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386</v>
      </c>
      <c r="C72" s="185">
        <f>基金残高に係る経年分析!G55</f>
        <v>403</v>
      </c>
      <c r="D72" s="185">
        <f>基金残高に係る経年分析!H55</f>
        <v>653</v>
      </c>
    </row>
    <row r="73" spans="1:16" x14ac:dyDescent="0.15">
      <c r="A73" s="184" t="s">
        <v>78</v>
      </c>
      <c r="B73" s="185">
        <f>基金残高に係る経年分析!F56</f>
        <v>164</v>
      </c>
      <c r="C73" s="185">
        <f>基金残高に係る経年分析!G56</f>
        <v>164</v>
      </c>
      <c r="D73" s="185">
        <f>基金残高に係る経年分析!H56</f>
        <v>165</v>
      </c>
    </row>
    <row r="74" spans="1:16" x14ac:dyDescent="0.15">
      <c r="A74" s="184" t="s">
        <v>79</v>
      </c>
      <c r="B74" s="185">
        <f>基金残高に係る経年分析!F57</f>
        <v>4502</v>
      </c>
      <c r="C74" s="185">
        <f>基金残高に係る経年分析!G57</f>
        <v>4524</v>
      </c>
      <c r="D74" s="185">
        <f>基金残高に係る経年分析!H57</f>
        <v>4298</v>
      </c>
    </row>
  </sheetData>
  <sheetProtection algorithmName="SHA-512" hashValue="dAqQ7fGkdrFMJ9Uj5CApdXqCavwly0+6Ze2TL02H/REGcCqVUZ8IRDyfoWDv1SULIHdy9frnJ14gDGw1UHFZGg==" saltValue="31mljHXr3kZH/+EqWxSE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427743</v>
      </c>
      <c r="S5" s="675"/>
      <c r="T5" s="675"/>
      <c r="U5" s="675"/>
      <c r="V5" s="675"/>
      <c r="W5" s="675"/>
      <c r="X5" s="675"/>
      <c r="Y5" s="676"/>
      <c r="Z5" s="677">
        <v>8.1999999999999993</v>
      </c>
      <c r="AA5" s="677"/>
      <c r="AB5" s="677"/>
      <c r="AC5" s="677"/>
      <c r="AD5" s="678">
        <v>427743</v>
      </c>
      <c r="AE5" s="678"/>
      <c r="AF5" s="678"/>
      <c r="AG5" s="678"/>
      <c r="AH5" s="678"/>
      <c r="AI5" s="678"/>
      <c r="AJ5" s="678"/>
      <c r="AK5" s="678"/>
      <c r="AL5" s="679">
        <v>20.5</v>
      </c>
      <c r="AM5" s="680"/>
      <c r="AN5" s="680"/>
      <c r="AO5" s="681"/>
      <c r="AP5" s="671" t="s">
        <v>226</v>
      </c>
      <c r="AQ5" s="672"/>
      <c r="AR5" s="672"/>
      <c r="AS5" s="672"/>
      <c r="AT5" s="672"/>
      <c r="AU5" s="672"/>
      <c r="AV5" s="672"/>
      <c r="AW5" s="672"/>
      <c r="AX5" s="672"/>
      <c r="AY5" s="672"/>
      <c r="AZ5" s="672"/>
      <c r="BA5" s="672"/>
      <c r="BB5" s="672"/>
      <c r="BC5" s="672"/>
      <c r="BD5" s="672"/>
      <c r="BE5" s="672"/>
      <c r="BF5" s="673"/>
      <c r="BG5" s="685">
        <v>427743</v>
      </c>
      <c r="BH5" s="686"/>
      <c r="BI5" s="686"/>
      <c r="BJ5" s="686"/>
      <c r="BK5" s="686"/>
      <c r="BL5" s="686"/>
      <c r="BM5" s="686"/>
      <c r="BN5" s="687"/>
      <c r="BO5" s="688">
        <v>100</v>
      </c>
      <c r="BP5" s="688"/>
      <c r="BQ5" s="688"/>
      <c r="BR5" s="688"/>
      <c r="BS5" s="689">
        <v>988</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32700</v>
      </c>
      <c r="S6" s="686"/>
      <c r="T6" s="686"/>
      <c r="U6" s="686"/>
      <c r="V6" s="686"/>
      <c r="W6" s="686"/>
      <c r="X6" s="686"/>
      <c r="Y6" s="687"/>
      <c r="Z6" s="688">
        <v>0.6</v>
      </c>
      <c r="AA6" s="688"/>
      <c r="AB6" s="688"/>
      <c r="AC6" s="688"/>
      <c r="AD6" s="689">
        <v>32700</v>
      </c>
      <c r="AE6" s="689"/>
      <c r="AF6" s="689"/>
      <c r="AG6" s="689"/>
      <c r="AH6" s="689"/>
      <c r="AI6" s="689"/>
      <c r="AJ6" s="689"/>
      <c r="AK6" s="689"/>
      <c r="AL6" s="690">
        <v>1.6</v>
      </c>
      <c r="AM6" s="691"/>
      <c r="AN6" s="691"/>
      <c r="AO6" s="692"/>
      <c r="AP6" s="682" t="s">
        <v>231</v>
      </c>
      <c r="AQ6" s="683"/>
      <c r="AR6" s="683"/>
      <c r="AS6" s="683"/>
      <c r="AT6" s="683"/>
      <c r="AU6" s="683"/>
      <c r="AV6" s="683"/>
      <c r="AW6" s="683"/>
      <c r="AX6" s="683"/>
      <c r="AY6" s="683"/>
      <c r="AZ6" s="683"/>
      <c r="BA6" s="683"/>
      <c r="BB6" s="683"/>
      <c r="BC6" s="683"/>
      <c r="BD6" s="683"/>
      <c r="BE6" s="683"/>
      <c r="BF6" s="684"/>
      <c r="BG6" s="685">
        <v>427743</v>
      </c>
      <c r="BH6" s="686"/>
      <c r="BI6" s="686"/>
      <c r="BJ6" s="686"/>
      <c r="BK6" s="686"/>
      <c r="BL6" s="686"/>
      <c r="BM6" s="686"/>
      <c r="BN6" s="687"/>
      <c r="BO6" s="688">
        <v>100</v>
      </c>
      <c r="BP6" s="688"/>
      <c r="BQ6" s="688"/>
      <c r="BR6" s="688"/>
      <c r="BS6" s="689">
        <v>988</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57469</v>
      </c>
      <c r="CS6" s="686"/>
      <c r="CT6" s="686"/>
      <c r="CU6" s="686"/>
      <c r="CV6" s="686"/>
      <c r="CW6" s="686"/>
      <c r="CX6" s="686"/>
      <c r="CY6" s="687"/>
      <c r="CZ6" s="679">
        <v>1.2</v>
      </c>
      <c r="DA6" s="680"/>
      <c r="DB6" s="680"/>
      <c r="DC6" s="699"/>
      <c r="DD6" s="694" t="s">
        <v>129</v>
      </c>
      <c r="DE6" s="686"/>
      <c r="DF6" s="686"/>
      <c r="DG6" s="686"/>
      <c r="DH6" s="686"/>
      <c r="DI6" s="686"/>
      <c r="DJ6" s="686"/>
      <c r="DK6" s="686"/>
      <c r="DL6" s="686"/>
      <c r="DM6" s="686"/>
      <c r="DN6" s="686"/>
      <c r="DO6" s="686"/>
      <c r="DP6" s="687"/>
      <c r="DQ6" s="694">
        <v>57469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966</v>
      </c>
      <c r="S7" s="686"/>
      <c r="T7" s="686"/>
      <c r="U7" s="686"/>
      <c r="V7" s="686"/>
      <c r="W7" s="686"/>
      <c r="X7" s="686"/>
      <c r="Y7" s="687"/>
      <c r="Z7" s="688">
        <v>0</v>
      </c>
      <c r="AA7" s="688"/>
      <c r="AB7" s="688"/>
      <c r="AC7" s="688"/>
      <c r="AD7" s="689">
        <v>966</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242004</v>
      </c>
      <c r="BH7" s="686"/>
      <c r="BI7" s="686"/>
      <c r="BJ7" s="686"/>
      <c r="BK7" s="686"/>
      <c r="BL7" s="686"/>
      <c r="BM7" s="686"/>
      <c r="BN7" s="687"/>
      <c r="BO7" s="688">
        <v>56.6</v>
      </c>
      <c r="BP7" s="688"/>
      <c r="BQ7" s="688"/>
      <c r="BR7" s="688"/>
      <c r="BS7" s="689">
        <v>988</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1830977</v>
      </c>
      <c r="CS7" s="686"/>
      <c r="CT7" s="686"/>
      <c r="CU7" s="686"/>
      <c r="CV7" s="686"/>
      <c r="CW7" s="686"/>
      <c r="CX7" s="686"/>
      <c r="CY7" s="687"/>
      <c r="CZ7" s="688">
        <v>37.1</v>
      </c>
      <c r="DA7" s="688"/>
      <c r="DB7" s="688"/>
      <c r="DC7" s="688"/>
      <c r="DD7" s="694">
        <v>362930</v>
      </c>
      <c r="DE7" s="686"/>
      <c r="DF7" s="686"/>
      <c r="DG7" s="686"/>
      <c r="DH7" s="686"/>
      <c r="DI7" s="686"/>
      <c r="DJ7" s="686"/>
      <c r="DK7" s="686"/>
      <c r="DL7" s="686"/>
      <c r="DM7" s="686"/>
      <c r="DN7" s="686"/>
      <c r="DO7" s="686"/>
      <c r="DP7" s="687"/>
      <c r="DQ7" s="694">
        <v>822344</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5012</v>
      </c>
      <c r="S8" s="686"/>
      <c r="T8" s="686"/>
      <c r="U8" s="686"/>
      <c r="V8" s="686"/>
      <c r="W8" s="686"/>
      <c r="X8" s="686"/>
      <c r="Y8" s="687"/>
      <c r="Z8" s="688">
        <v>0.1</v>
      </c>
      <c r="AA8" s="688"/>
      <c r="AB8" s="688"/>
      <c r="AC8" s="688"/>
      <c r="AD8" s="689">
        <v>5012</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8907</v>
      </c>
      <c r="BH8" s="686"/>
      <c r="BI8" s="686"/>
      <c r="BJ8" s="686"/>
      <c r="BK8" s="686"/>
      <c r="BL8" s="686"/>
      <c r="BM8" s="686"/>
      <c r="BN8" s="687"/>
      <c r="BO8" s="688">
        <v>2.1</v>
      </c>
      <c r="BP8" s="688"/>
      <c r="BQ8" s="688"/>
      <c r="BR8" s="688"/>
      <c r="BS8" s="694" t="s">
        <v>129</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708688</v>
      </c>
      <c r="CS8" s="686"/>
      <c r="CT8" s="686"/>
      <c r="CU8" s="686"/>
      <c r="CV8" s="686"/>
      <c r="CW8" s="686"/>
      <c r="CX8" s="686"/>
      <c r="CY8" s="687"/>
      <c r="CZ8" s="688">
        <v>14.4</v>
      </c>
      <c r="DA8" s="688"/>
      <c r="DB8" s="688"/>
      <c r="DC8" s="688"/>
      <c r="DD8" s="694">
        <v>1776</v>
      </c>
      <c r="DE8" s="686"/>
      <c r="DF8" s="686"/>
      <c r="DG8" s="686"/>
      <c r="DH8" s="686"/>
      <c r="DI8" s="686"/>
      <c r="DJ8" s="686"/>
      <c r="DK8" s="686"/>
      <c r="DL8" s="686"/>
      <c r="DM8" s="686"/>
      <c r="DN8" s="686"/>
      <c r="DO8" s="686"/>
      <c r="DP8" s="687"/>
      <c r="DQ8" s="694">
        <v>418886</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5478</v>
      </c>
      <c r="S9" s="686"/>
      <c r="T9" s="686"/>
      <c r="U9" s="686"/>
      <c r="V9" s="686"/>
      <c r="W9" s="686"/>
      <c r="X9" s="686"/>
      <c r="Y9" s="687"/>
      <c r="Z9" s="688">
        <v>0.1</v>
      </c>
      <c r="AA9" s="688"/>
      <c r="AB9" s="688"/>
      <c r="AC9" s="688"/>
      <c r="AD9" s="689">
        <v>5478</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220801</v>
      </c>
      <c r="BH9" s="686"/>
      <c r="BI9" s="686"/>
      <c r="BJ9" s="686"/>
      <c r="BK9" s="686"/>
      <c r="BL9" s="686"/>
      <c r="BM9" s="686"/>
      <c r="BN9" s="687"/>
      <c r="BO9" s="688">
        <v>51.6</v>
      </c>
      <c r="BP9" s="688"/>
      <c r="BQ9" s="688"/>
      <c r="BR9" s="688"/>
      <c r="BS9" s="694" t="s">
        <v>241</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355197</v>
      </c>
      <c r="CS9" s="686"/>
      <c r="CT9" s="686"/>
      <c r="CU9" s="686"/>
      <c r="CV9" s="686"/>
      <c r="CW9" s="686"/>
      <c r="CX9" s="686"/>
      <c r="CY9" s="687"/>
      <c r="CZ9" s="688">
        <v>7.2</v>
      </c>
      <c r="DA9" s="688"/>
      <c r="DB9" s="688"/>
      <c r="DC9" s="688"/>
      <c r="DD9" s="694">
        <v>124300</v>
      </c>
      <c r="DE9" s="686"/>
      <c r="DF9" s="686"/>
      <c r="DG9" s="686"/>
      <c r="DH9" s="686"/>
      <c r="DI9" s="686"/>
      <c r="DJ9" s="686"/>
      <c r="DK9" s="686"/>
      <c r="DL9" s="686"/>
      <c r="DM9" s="686"/>
      <c r="DN9" s="686"/>
      <c r="DO9" s="686"/>
      <c r="DP9" s="687"/>
      <c r="DQ9" s="694">
        <v>212535</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241</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7313</v>
      </c>
      <c r="BH10" s="686"/>
      <c r="BI10" s="686"/>
      <c r="BJ10" s="686"/>
      <c r="BK10" s="686"/>
      <c r="BL10" s="686"/>
      <c r="BM10" s="686"/>
      <c r="BN10" s="687"/>
      <c r="BO10" s="688">
        <v>1.7</v>
      </c>
      <c r="BP10" s="688"/>
      <c r="BQ10" s="688"/>
      <c r="BR10" s="688"/>
      <c r="BS10" s="694" t="s">
        <v>241</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129</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104020</v>
      </c>
      <c r="S11" s="686"/>
      <c r="T11" s="686"/>
      <c r="U11" s="686"/>
      <c r="V11" s="686"/>
      <c r="W11" s="686"/>
      <c r="X11" s="686"/>
      <c r="Y11" s="687"/>
      <c r="Z11" s="690">
        <v>2</v>
      </c>
      <c r="AA11" s="691"/>
      <c r="AB11" s="691"/>
      <c r="AC11" s="703"/>
      <c r="AD11" s="694">
        <v>104020</v>
      </c>
      <c r="AE11" s="686"/>
      <c r="AF11" s="686"/>
      <c r="AG11" s="686"/>
      <c r="AH11" s="686"/>
      <c r="AI11" s="686"/>
      <c r="AJ11" s="686"/>
      <c r="AK11" s="687"/>
      <c r="AL11" s="690">
        <v>5</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4983</v>
      </c>
      <c r="BH11" s="686"/>
      <c r="BI11" s="686"/>
      <c r="BJ11" s="686"/>
      <c r="BK11" s="686"/>
      <c r="BL11" s="686"/>
      <c r="BM11" s="686"/>
      <c r="BN11" s="687"/>
      <c r="BO11" s="688">
        <v>1.2</v>
      </c>
      <c r="BP11" s="688"/>
      <c r="BQ11" s="688"/>
      <c r="BR11" s="688"/>
      <c r="BS11" s="694">
        <v>988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198328</v>
      </c>
      <c r="CS11" s="686"/>
      <c r="CT11" s="686"/>
      <c r="CU11" s="686"/>
      <c r="CV11" s="686"/>
      <c r="CW11" s="686"/>
      <c r="CX11" s="686"/>
      <c r="CY11" s="687"/>
      <c r="CZ11" s="688">
        <v>4</v>
      </c>
      <c r="DA11" s="688"/>
      <c r="DB11" s="688"/>
      <c r="DC11" s="688"/>
      <c r="DD11" s="694">
        <v>42286</v>
      </c>
      <c r="DE11" s="686"/>
      <c r="DF11" s="686"/>
      <c r="DG11" s="686"/>
      <c r="DH11" s="686"/>
      <c r="DI11" s="686"/>
      <c r="DJ11" s="686"/>
      <c r="DK11" s="686"/>
      <c r="DL11" s="686"/>
      <c r="DM11" s="686"/>
      <c r="DN11" s="686"/>
      <c r="DO11" s="686"/>
      <c r="DP11" s="687"/>
      <c r="DQ11" s="694">
        <v>106601</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251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129078</v>
      </c>
      <c r="BH12" s="686"/>
      <c r="BI12" s="686"/>
      <c r="BJ12" s="686"/>
      <c r="BK12" s="686"/>
      <c r="BL12" s="686"/>
      <c r="BM12" s="686"/>
      <c r="BN12" s="687"/>
      <c r="BO12" s="688">
        <v>30.2</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177395</v>
      </c>
      <c r="CS12" s="686"/>
      <c r="CT12" s="686"/>
      <c r="CU12" s="686"/>
      <c r="CV12" s="686"/>
      <c r="CW12" s="686"/>
      <c r="CX12" s="686"/>
      <c r="CY12" s="687"/>
      <c r="CZ12" s="688">
        <v>3.6</v>
      </c>
      <c r="DA12" s="688"/>
      <c r="DB12" s="688"/>
      <c r="DC12" s="688"/>
      <c r="DD12" s="694" t="s">
        <v>129</v>
      </c>
      <c r="DE12" s="686"/>
      <c r="DF12" s="686"/>
      <c r="DG12" s="686"/>
      <c r="DH12" s="686"/>
      <c r="DI12" s="686"/>
      <c r="DJ12" s="686"/>
      <c r="DK12" s="686"/>
      <c r="DL12" s="686"/>
      <c r="DM12" s="686"/>
      <c r="DN12" s="686"/>
      <c r="DO12" s="686"/>
      <c r="DP12" s="687"/>
      <c r="DQ12" s="694">
        <v>115463</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241</v>
      </c>
      <c r="AA13" s="688"/>
      <c r="AB13" s="688"/>
      <c r="AC13" s="688"/>
      <c r="AD13" s="689" t="s">
        <v>129</v>
      </c>
      <c r="AE13" s="689"/>
      <c r="AF13" s="689"/>
      <c r="AG13" s="689"/>
      <c r="AH13" s="689"/>
      <c r="AI13" s="689"/>
      <c r="AJ13" s="689"/>
      <c r="AK13" s="689"/>
      <c r="AL13" s="690" t="s">
        <v>241</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129078</v>
      </c>
      <c r="BH13" s="686"/>
      <c r="BI13" s="686"/>
      <c r="BJ13" s="686"/>
      <c r="BK13" s="686"/>
      <c r="BL13" s="686"/>
      <c r="BM13" s="686"/>
      <c r="BN13" s="687"/>
      <c r="BO13" s="688">
        <v>30.2</v>
      </c>
      <c r="BP13" s="688"/>
      <c r="BQ13" s="688"/>
      <c r="BR13" s="688"/>
      <c r="BS13" s="694" t="s">
        <v>129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580695</v>
      </c>
      <c r="CS13" s="686"/>
      <c r="CT13" s="686"/>
      <c r="CU13" s="686"/>
      <c r="CV13" s="686"/>
      <c r="CW13" s="686"/>
      <c r="CX13" s="686"/>
      <c r="CY13" s="687"/>
      <c r="CZ13" s="688">
        <v>11.8</v>
      </c>
      <c r="DA13" s="688"/>
      <c r="DB13" s="688"/>
      <c r="DC13" s="688"/>
      <c r="DD13" s="694">
        <v>234067</v>
      </c>
      <c r="DE13" s="686"/>
      <c r="DF13" s="686"/>
      <c r="DG13" s="686"/>
      <c r="DH13" s="686"/>
      <c r="DI13" s="686"/>
      <c r="DJ13" s="686"/>
      <c r="DK13" s="686"/>
      <c r="DL13" s="686"/>
      <c r="DM13" s="686"/>
      <c r="DN13" s="686"/>
      <c r="DO13" s="686"/>
      <c r="DP13" s="687"/>
      <c r="DQ13" s="694">
        <v>281038</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244</v>
      </c>
      <c r="S14" s="686"/>
      <c r="T14" s="686"/>
      <c r="U14" s="686"/>
      <c r="V14" s="686"/>
      <c r="W14" s="686"/>
      <c r="X14" s="686"/>
      <c r="Y14" s="687"/>
      <c r="Z14" s="688" t="s">
        <v>129</v>
      </c>
      <c r="AA14" s="688"/>
      <c r="AB14" s="688"/>
      <c r="AC14" s="688"/>
      <c r="AD14" s="689" t="s">
        <v>244</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19721</v>
      </c>
      <c r="BH14" s="686"/>
      <c r="BI14" s="686"/>
      <c r="BJ14" s="686"/>
      <c r="BK14" s="686"/>
      <c r="BL14" s="686"/>
      <c r="BM14" s="686"/>
      <c r="BN14" s="687"/>
      <c r="BO14" s="688">
        <v>4.5999999999999996</v>
      </c>
      <c r="BP14" s="688"/>
      <c r="BQ14" s="688"/>
      <c r="BR14" s="688"/>
      <c r="BS14" s="694" t="s">
        <v>244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140933</v>
      </c>
      <c r="CS14" s="686"/>
      <c r="CT14" s="686"/>
      <c r="CU14" s="686"/>
      <c r="CV14" s="686"/>
      <c r="CW14" s="686"/>
      <c r="CX14" s="686"/>
      <c r="CY14" s="687"/>
      <c r="CZ14" s="688">
        <v>2.9</v>
      </c>
      <c r="DA14" s="688"/>
      <c r="DB14" s="688"/>
      <c r="DC14" s="688"/>
      <c r="DD14" s="694" t="s">
        <v>244</v>
      </c>
      <c r="DE14" s="686"/>
      <c r="DF14" s="686"/>
      <c r="DG14" s="686"/>
      <c r="DH14" s="686"/>
      <c r="DI14" s="686"/>
      <c r="DJ14" s="686"/>
      <c r="DK14" s="686"/>
      <c r="DL14" s="686"/>
      <c r="DM14" s="686"/>
      <c r="DN14" s="686"/>
      <c r="DO14" s="686"/>
      <c r="DP14" s="687"/>
      <c r="DQ14" s="694">
        <v>134043</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36940</v>
      </c>
      <c r="BH15" s="686"/>
      <c r="BI15" s="686"/>
      <c r="BJ15" s="686"/>
      <c r="BK15" s="686"/>
      <c r="BL15" s="686"/>
      <c r="BM15" s="686"/>
      <c r="BN15" s="687"/>
      <c r="BO15" s="688">
        <v>8.6</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644089</v>
      </c>
      <c r="CS15" s="686"/>
      <c r="CT15" s="686"/>
      <c r="CU15" s="686"/>
      <c r="CV15" s="686"/>
      <c r="CW15" s="686"/>
      <c r="CX15" s="686"/>
      <c r="CY15" s="687"/>
      <c r="CZ15" s="688">
        <v>13</v>
      </c>
      <c r="DA15" s="688"/>
      <c r="DB15" s="688"/>
      <c r="DC15" s="688"/>
      <c r="DD15" s="694">
        <v>179509</v>
      </c>
      <c r="DE15" s="686"/>
      <c r="DF15" s="686"/>
      <c r="DG15" s="686"/>
      <c r="DH15" s="686"/>
      <c r="DI15" s="686"/>
      <c r="DJ15" s="686"/>
      <c r="DK15" s="686"/>
      <c r="DL15" s="686"/>
      <c r="DM15" s="686"/>
      <c r="DN15" s="686"/>
      <c r="DO15" s="686"/>
      <c r="DP15" s="687"/>
      <c r="DQ15" s="694">
        <v>365390</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2971</v>
      </c>
      <c r="S16" s="686"/>
      <c r="T16" s="686"/>
      <c r="U16" s="686"/>
      <c r="V16" s="686"/>
      <c r="W16" s="686"/>
      <c r="X16" s="686"/>
      <c r="Y16" s="687"/>
      <c r="Z16" s="688">
        <v>0.1</v>
      </c>
      <c r="AA16" s="688"/>
      <c r="AB16" s="688"/>
      <c r="AC16" s="688"/>
      <c r="AD16" s="689">
        <v>2971</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803</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803</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731</v>
      </c>
      <c r="S17" s="686"/>
      <c r="T17" s="686"/>
      <c r="U17" s="686"/>
      <c r="V17" s="686"/>
      <c r="W17" s="686"/>
      <c r="X17" s="686"/>
      <c r="Y17" s="687"/>
      <c r="Z17" s="688">
        <v>0</v>
      </c>
      <c r="AA17" s="688"/>
      <c r="AB17" s="688"/>
      <c r="AC17" s="688"/>
      <c r="AD17" s="689">
        <v>731</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244</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242623</v>
      </c>
      <c r="CS17" s="686"/>
      <c r="CT17" s="686"/>
      <c r="CU17" s="686"/>
      <c r="CV17" s="686"/>
      <c r="CW17" s="686"/>
      <c r="CX17" s="686"/>
      <c r="CY17" s="687"/>
      <c r="CZ17" s="688">
        <v>4.9000000000000004</v>
      </c>
      <c r="DA17" s="688"/>
      <c r="DB17" s="688"/>
      <c r="DC17" s="688"/>
      <c r="DD17" s="694" t="s">
        <v>129</v>
      </c>
      <c r="DE17" s="686"/>
      <c r="DF17" s="686"/>
      <c r="DG17" s="686"/>
      <c r="DH17" s="686"/>
      <c r="DI17" s="686"/>
      <c r="DJ17" s="686"/>
      <c r="DK17" s="686"/>
      <c r="DL17" s="686"/>
      <c r="DM17" s="686"/>
      <c r="DN17" s="686"/>
      <c r="DO17" s="686"/>
      <c r="DP17" s="687"/>
      <c r="DQ17" s="694">
        <v>242623</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4749</v>
      </c>
      <c r="S18" s="686"/>
      <c r="T18" s="686"/>
      <c r="U18" s="686"/>
      <c r="V18" s="686"/>
      <c r="W18" s="686"/>
      <c r="X18" s="686"/>
      <c r="Y18" s="687"/>
      <c r="Z18" s="688">
        <v>0.1</v>
      </c>
      <c r="AA18" s="688"/>
      <c r="AB18" s="688"/>
      <c r="AC18" s="688"/>
      <c r="AD18" s="689">
        <v>4749</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129</v>
      </c>
      <c r="BP18" s="688"/>
      <c r="BQ18" s="688"/>
      <c r="BR18" s="688"/>
      <c r="BS18" s="694" t="s">
        <v>244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244</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2902</v>
      </c>
      <c r="S19" s="686"/>
      <c r="T19" s="686"/>
      <c r="U19" s="686"/>
      <c r="V19" s="686"/>
      <c r="W19" s="686"/>
      <c r="X19" s="686"/>
      <c r="Y19" s="687"/>
      <c r="Z19" s="688">
        <v>0.1</v>
      </c>
      <c r="AA19" s="688"/>
      <c r="AB19" s="688"/>
      <c r="AC19" s="688"/>
      <c r="AD19" s="689">
        <v>2902</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275</v>
      </c>
      <c r="DA19" s="688"/>
      <c r="DB19" s="688"/>
      <c r="DC19" s="688"/>
      <c r="DD19" s="694" t="s">
        <v>244</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1437</v>
      </c>
      <c r="S20" s="686"/>
      <c r="T20" s="686"/>
      <c r="U20" s="686"/>
      <c r="V20" s="686"/>
      <c r="W20" s="686"/>
      <c r="X20" s="686"/>
      <c r="Y20" s="687"/>
      <c r="Z20" s="688">
        <v>0</v>
      </c>
      <c r="AA20" s="688"/>
      <c r="AB20" s="688"/>
      <c r="AC20" s="688"/>
      <c r="AD20" s="689">
        <v>1437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4937197</v>
      </c>
      <c r="CS20" s="686"/>
      <c r="CT20" s="686"/>
      <c r="CU20" s="686"/>
      <c r="CV20" s="686"/>
      <c r="CW20" s="686"/>
      <c r="CX20" s="686"/>
      <c r="CY20" s="687"/>
      <c r="CZ20" s="688">
        <v>100</v>
      </c>
      <c r="DA20" s="688"/>
      <c r="DB20" s="688"/>
      <c r="DC20" s="688"/>
      <c r="DD20" s="694">
        <v>944868</v>
      </c>
      <c r="DE20" s="686"/>
      <c r="DF20" s="686"/>
      <c r="DG20" s="686"/>
      <c r="DH20" s="686"/>
      <c r="DI20" s="686"/>
      <c r="DJ20" s="686"/>
      <c r="DK20" s="686"/>
      <c r="DL20" s="686"/>
      <c r="DM20" s="686"/>
      <c r="DN20" s="686"/>
      <c r="DO20" s="686"/>
      <c r="DP20" s="687"/>
      <c r="DQ20" s="694">
        <v>2757195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410</v>
      </c>
      <c r="S21" s="686"/>
      <c r="T21" s="686"/>
      <c r="U21" s="686"/>
      <c r="V21" s="686"/>
      <c r="W21" s="686"/>
      <c r="X21" s="686"/>
      <c r="Y21" s="687"/>
      <c r="Z21" s="688">
        <v>0</v>
      </c>
      <c r="AA21" s="688"/>
      <c r="AB21" s="688"/>
      <c r="AC21" s="688"/>
      <c r="AD21" s="689">
        <v>410</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1795361</v>
      </c>
      <c r="S22" s="686"/>
      <c r="T22" s="686"/>
      <c r="U22" s="686"/>
      <c r="V22" s="686"/>
      <c r="W22" s="686"/>
      <c r="X22" s="686"/>
      <c r="Y22" s="687"/>
      <c r="Z22" s="688">
        <v>34.4</v>
      </c>
      <c r="AA22" s="688"/>
      <c r="AB22" s="688"/>
      <c r="AC22" s="688"/>
      <c r="AD22" s="689">
        <v>1491489</v>
      </c>
      <c r="AE22" s="689"/>
      <c r="AF22" s="689"/>
      <c r="AG22" s="689"/>
      <c r="AH22" s="689"/>
      <c r="AI22" s="689"/>
      <c r="AJ22" s="689"/>
      <c r="AK22" s="689"/>
      <c r="AL22" s="690">
        <v>71.400000000000006</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1491489</v>
      </c>
      <c r="S23" s="686"/>
      <c r="T23" s="686"/>
      <c r="U23" s="686"/>
      <c r="V23" s="686"/>
      <c r="W23" s="686"/>
      <c r="X23" s="686"/>
      <c r="Y23" s="687"/>
      <c r="Z23" s="688">
        <v>28.6</v>
      </c>
      <c r="AA23" s="688"/>
      <c r="AB23" s="688"/>
      <c r="AC23" s="688"/>
      <c r="AD23" s="689">
        <v>1491489</v>
      </c>
      <c r="AE23" s="689"/>
      <c r="AF23" s="689"/>
      <c r="AG23" s="689"/>
      <c r="AH23" s="689"/>
      <c r="AI23" s="689"/>
      <c r="AJ23" s="689"/>
      <c r="AK23" s="689"/>
      <c r="AL23" s="690">
        <v>71.400000000000006</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244</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303872</v>
      </c>
      <c r="S24" s="686"/>
      <c r="T24" s="686"/>
      <c r="U24" s="686"/>
      <c r="V24" s="686"/>
      <c r="W24" s="686"/>
      <c r="X24" s="686"/>
      <c r="Y24" s="687"/>
      <c r="Z24" s="688">
        <v>5.8</v>
      </c>
      <c r="AA24" s="688"/>
      <c r="AB24" s="688"/>
      <c r="AC24" s="688"/>
      <c r="AD24" s="689" t="s">
        <v>129</v>
      </c>
      <c r="AE24" s="689"/>
      <c r="AF24" s="689"/>
      <c r="AG24" s="689"/>
      <c r="AH24" s="689"/>
      <c r="AI24" s="689"/>
      <c r="AJ24" s="689"/>
      <c r="AK24" s="689"/>
      <c r="AL24" s="690" t="s">
        <v>251</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1405794</v>
      </c>
      <c r="CS24" s="675"/>
      <c r="CT24" s="675"/>
      <c r="CU24" s="675"/>
      <c r="CV24" s="675"/>
      <c r="CW24" s="675"/>
      <c r="CX24" s="675"/>
      <c r="CY24" s="676"/>
      <c r="CZ24" s="679">
        <v>28.5</v>
      </c>
      <c r="DA24" s="680"/>
      <c r="DB24" s="680"/>
      <c r="DC24" s="699"/>
      <c r="DD24" s="719">
        <v>1125136</v>
      </c>
      <c r="DE24" s="675"/>
      <c r="DF24" s="675"/>
      <c r="DG24" s="675"/>
      <c r="DH24" s="675"/>
      <c r="DI24" s="675"/>
      <c r="DJ24" s="675"/>
      <c r="DK24" s="676"/>
      <c r="DL24" s="719">
        <v>1085914</v>
      </c>
      <c r="DM24" s="675"/>
      <c r="DN24" s="675"/>
      <c r="DO24" s="675"/>
      <c r="DP24" s="675"/>
      <c r="DQ24" s="675"/>
      <c r="DR24" s="675"/>
      <c r="DS24" s="675"/>
      <c r="DT24" s="675"/>
      <c r="DU24" s="675"/>
      <c r="DV24" s="676"/>
      <c r="DW24" s="679">
        <v>50.3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890033</v>
      </c>
      <c r="CS25" s="722"/>
      <c r="CT25" s="722"/>
      <c r="CU25" s="722"/>
      <c r="CV25" s="722"/>
      <c r="CW25" s="722"/>
      <c r="CX25" s="722"/>
      <c r="CY25" s="723"/>
      <c r="CZ25" s="690">
        <v>18</v>
      </c>
      <c r="DA25" s="720"/>
      <c r="DB25" s="720"/>
      <c r="DC25" s="724"/>
      <c r="DD25" s="694">
        <v>818450</v>
      </c>
      <c r="DE25" s="722"/>
      <c r="DF25" s="722"/>
      <c r="DG25" s="722"/>
      <c r="DH25" s="722"/>
      <c r="DI25" s="722"/>
      <c r="DJ25" s="722"/>
      <c r="DK25" s="723"/>
      <c r="DL25" s="694">
        <v>779228</v>
      </c>
      <c r="DM25" s="722"/>
      <c r="DN25" s="722"/>
      <c r="DO25" s="722"/>
      <c r="DP25" s="722"/>
      <c r="DQ25" s="722"/>
      <c r="DR25" s="722"/>
      <c r="DS25" s="722"/>
      <c r="DT25" s="722"/>
      <c r="DU25" s="722"/>
      <c r="DV25" s="723"/>
      <c r="DW25" s="690">
        <v>36.1</v>
      </c>
      <c r="DX25" s="720"/>
      <c r="DY25" s="720"/>
      <c r="DZ25" s="720"/>
      <c r="EA25" s="720"/>
      <c r="EB25" s="720"/>
      <c r="EC25" s="721"/>
    </row>
    <row r="26" spans="2:133" ht="11.25" customHeight="1" x14ac:dyDescent="0.15">
      <c r="B26" s="682" t="s">
        <v>297</v>
      </c>
      <c r="C26" s="683"/>
      <c r="D26" s="683"/>
      <c r="E26" s="683"/>
      <c r="F26" s="683"/>
      <c r="G26" s="683"/>
      <c r="H26" s="683"/>
      <c r="I26" s="683"/>
      <c r="J26" s="683"/>
      <c r="K26" s="683"/>
      <c r="L26" s="683"/>
      <c r="M26" s="683"/>
      <c r="N26" s="683"/>
      <c r="O26" s="683"/>
      <c r="P26" s="683"/>
      <c r="Q26" s="684"/>
      <c r="R26" s="685">
        <v>2379731</v>
      </c>
      <c r="S26" s="686"/>
      <c r="T26" s="686"/>
      <c r="U26" s="686"/>
      <c r="V26" s="686"/>
      <c r="W26" s="686"/>
      <c r="X26" s="686"/>
      <c r="Y26" s="687"/>
      <c r="Z26" s="688">
        <v>45.6</v>
      </c>
      <c r="AA26" s="688"/>
      <c r="AB26" s="688"/>
      <c r="AC26" s="688"/>
      <c r="AD26" s="689">
        <v>2075859</v>
      </c>
      <c r="AE26" s="689"/>
      <c r="AF26" s="689"/>
      <c r="AG26" s="689"/>
      <c r="AH26" s="689"/>
      <c r="AI26" s="689"/>
      <c r="AJ26" s="689"/>
      <c r="AK26" s="689"/>
      <c r="AL26" s="690">
        <v>99.4</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129</v>
      </c>
      <c r="BH26" s="686"/>
      <c r="BI26" s="686"/>
      <c r="BJ26" s="686"/>
      <c r="BK26" s="686"/>
      <c r="BL26" s="686"/>
      <c r="BM26" s="686"/>
      <c r="BN26" s="687"/>
      <c r="BO26" s="688" t="s">
        <v>129</v>
      </c>
      <c r="BP26" s="688"/>
      <c r="BQ26" s="688"/>
      <c r="BR26" s="688"/>
      <c r="BS26" s="694" t="s">
        <v>244</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539223</v>
      </c>
      <c r="CS26" s="686"/>
      <c r="CT26" s="686"/>
      <c r="CU26" s="686"/>
      <c r="CV26" s="686"/>
      <c r="CW26" s="686"/>
      <c r="CX26" s="686"/>
      <c r="CY26" s="687"/>
      <c r="CZ26" s="690">
        <v>10.9</v>
      </c>
      <c r="DA26" s="720"/>
      <c r="DB26" s="720"/>
      <c r="DC26" s="724"/>
      <c r="DD26" s="694">
        <v>492816</v>
      </c>
      <c r="DE26" s="686"/>
      <c r="DF26" s="686"/>
      <c r="DG26" s="686"/>
      <c r="DH26" s="686"/>
      <c r="DI26" s="686"/>
      <c r="DJ26" s="686"/>
      <c r="DK26" s="687"/>
      <c r="DL26" s="694" t="s">
        <v>244</v>
      </c>
      <c r="DM26" s="686"/>
      <c r="DN26" s="686"/>
      <c r="DO26" s="686"/>
      <c r="DP26" s="686"/>
      <c r="DQ26" s="686"/>
      <c r="DR26" s="686"/>
      <c r="DS26" s="686"/>
      <c r="DT26" s="686"/>
      <c r="DU26" s="686"/>
      <c r="DV26" s="687"/>
      <c r="DW26" s="690" t="s">
        <v>244</v>
      </c>
      <c r="DX26" s="720"/>
      <c r="DY26" s="720"/>
      <c r="DZ26" s="720"/>
      <c r="EA26" s="720"/>
      <c r="EB26" s="720"/>
      <c r="EC26" s="721"/>
    </row>
    <row r="27" spans="2:133" ht="11.25" customHeight="1" x14ac:dyDescent="0.15">
      <c r="B27" s="682" t="s">
        <v>300</v>
      </c>
      <c r="C27" s="683"/>
      <c r="D27" s="683"/>
      <c r="E27" s="683"/>
      <c r="F27" s="683"/>
      <c r="G27" s="683"/>
      <c r="H27" s="683"/>
      <c r="I27" s="683"/>
      <c r="J27" s="683"/>
      <c r="K27" s="683"/>
      <c r="L27" s="683"/>
      <c r="M27" s="683"/>
      <c r="N27" s="683"/>
      <c r="O27" s="683"/>
      <c r="P27" s="683"/>
      <c r="Q27" s="684"/>
      <c r="R27" s="685" t="s">
        <v>129</v>
      </c>
      <c r="S27" s="686"/>
      <c r="T27" s="686"/>
      <c r="U27" s="686"/>
      <c r="V27" s="686"/>
      <c r="W27" s="686"/>
      <c r="X27" s="686"/>
      <c r="Y27" s="687"/>
      <c r="Z27" s="688" t="s">
        <v>241</v>
      </c>
      <c r="AA27" s="688"/>
      <c r="AB27" s="688"/>
      <c r="AC27" s="688"/>
      <c r="AD27" s="689" t="s">
        <v>241</v>
      </c>
      <c r="AE27" s="689"/>
      <c r="AF27" s="689"/>
      <c r="AG27" s="689"/>
      <c r="AH27" s="689"/>
      <c r="AI27" s="689"/>
      <c r="AJ27" s="689"/>
      <c r="AK27" s="689"/>
      <c r="AL27" s="690" t="s">
        <v>129</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427743</v>
      </c>
      <c r="BH27" s="686"/>
      <c r="BI27" s="686"/>
      <c r="BJ27" s="686"/>
      <c r="BK27" s="686"/>
      <c r="BL27" s="686"/>
      <c r="BM27" s="686"/>
      <c r="BN27" s="687"/>
      <c r="BO27" s="688">
        <v>100</v>
      </c>
      <c r="BP27" s="688"/>
      <c r="BQ27" s="688"/>
      <c r="BR27" s="688"/>
      <c r="BS27" s="694">
        <v>988</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273138</v>
      </c>
      <c r="CS27" s="722"/>
      <c r="CT27" s="722"/>
      <c r="CU27" s="722"/>
      <c r="CV27" s="722"/>
      <c r="CW27" s="722"/>
      <c r="CX27" s="722"/>
      <c r="CY27" s="723"/>
      <c r="CZ27" s="690">
        <v>5.5</v>
      </c>
      <c r="DA27" s="720"/>
      <c r="DB27" s="720"/>
      <c r="DC27" s="724"/>
      <c r="DD27" s="694">
        <v>64063</v>
      </c>
      <c r="DE27" s="722"/>
      <c r="DF27" s="722"/>
      <c r="DG27" s="722"/>
      <c r="DH27" s="722"/>
      <c r="DI27" s="722"/>
      <c r="DJ27" s="722"/>
      <c r="DK27" s="723"/>
      <c r="DL27" s="694">
        <v>64063</v>
      </c>
      <c r="DM27" s="722"/>
      <c r="DN27" s="722"/>
      <c r="DO27" s="722"/>
      <c r="DP27" s="722"/>
      <c r="DQ27" s="722"/>
      <c r="DR27" s="722"/>
      <c r="DS27" s="722"/>
      <c r="DT27" s="722"/>
      <c r="DU27" s="722"/>
      <c r="DV27" s="723"/>
      <c r="DW27" s="690">
        <v>3</v>
      </c>
      <c r="DX27" s="720"/>
      <c r="DY27" s="720"/>
      <c r="DZ27" s="720"/>
      <c r="EA27" s="720"/>
      <c r="EB27" s="720"/>
      <c r="EC27" s="721"/>
    </row>
    <row r="28" spans="2:133" ht="11.25" customHeight="1" x14ac:dyDescent="0.15">
      <c r="B28" s="682" t="s">
        <v>303</v>
      </c>
      <c r="C28" s="683"/>
      <c r="D28" s="683"/>
      <c r="E28" s="683"/>
      <c r="F28" s="683"/>
      <c r="G28" s="683"/>
      <c r="H28" s="683"/>
      <c r="I28" s="683"/>
      <c r="J28" s="683"/>
      <c r="K28" s="683"/>
      <c r="L28" s="683"/>
      <c r="M28" s="683"/>
      <c r="N28" s="683"/>
      <c r="O28" s="683"/>
      <c r="P28" s="683"/>
      <c r="Q28" s="684"/>
      <c r="R28" s="685">
        <v>29190</v>
      </c>
      <c r="S28" s="686"/>
      <c r="T28" s="686"/>
      <c r="U28" s="686"/>
      <c r="V28" s="686"/>
      <c r="W28" s="686"/>
      <c r="X28" s="686"/>
      <c r="Y28" s="687"/>
      <c r="Z28" s="688">
        <v>0.6</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242623</v>
      </c>
      <c r="CS28" s="686"/>
      <c r="CT28" s="686"/>
      <c r="CU28" s="686"/>
      <c r="CV28" s="686"/>
      <c r="CW28" s="686"/>
      <c r="CX28" s="686"/>
      <c r="CY28" s="687"/>
      <c r="CZ28" s="690">
        <v>4.9000000000000004</v>
      </c>
      <c r="DA28" s="720"/>
      <c r="DB28" s="720"/>
      <c r="DC28" s="724"/>
      <c r="DD28" s="694">
        <v>242623</v>
      </c>
      <c r="DE28" s="686"/>
      <c r="DF28" s="686"/>
      <c r="DG28" s="686"/>
      <c r="DH28" s="686"/>
      <c r="DI28" s="686"/>
      <c r="DJ28" s="686"/>
      <c r="DK28" s="687"/>
      <c r="DL28" s="694">
        <v>242623</v>
      </c>
      <c r="DM28" s="686"/>
      <c r="DN28" s="686"/>
      <c r="DO28" s="686"/>
      <c r="DP28" s="686"/>
      <c r="DQ28" s="686"/>
      <c r="DR28" s="686"/>
      <c r="DS28" s="686"/>
      <c r="DT28" s="686"/>
      <c r="DU28" s="686"/>
      <c r="DV28" s="687"/>
      <c r="DW28" s="690">
        <v>11.2</v>
      </c>
      <c r="DX28" s="720"/>
      <c r="DY28" s="720"/>
      <c r="DZ28" s="720"/>
      <c r="EA28" s="720"/>
      <c r="EB28" s="720"/>
      <c r="EC28" s="721"/>
    </row>
    <row r="29" spans="2:133" ht="11.25" customHeight="1" x14ac:dyDescent="0.15">
      <c r="B29" s="682" t="s">
        <v>305</v>
      </c>
      <c r="C29" s="683"/>
      <c r="D29" s="683"/>
      <c r="E29" s="683"/>
      <c r="F29" s="683"/>
      <c r="G29" s="683"/>
      <c r="H29" s="683"/>
      <c r="I29" s="683"/>
      <c r="J29" s="683"/>
      <c r="K29" s="683"/>
      <c r="L29" s="683"/>
      <c r="M29" s="683"/>
      <c r="N29" s="683"/>
      <c r="O29" s="683"/>
      <c r="P29" s="683"/>
      <c r="Q29" s="684"/>
      <c r="R29" s="685">
        <v>9116</v>
      </c>
      <c r="S29" s="686"/>
      <c r="T29" s="686"/>
      <c r="U29" s="686"/>
      <c r="V29" s="686"/>
      <c r="W29" s="686"/>
      <c r="X29" s="686"/>
      <c r="Y29" s="687"/>
      <c r="Z29" s="688">
        <v>0.2</v>
      </c>
      <c r="AA29" s="688"/>
      <c r="AB29" s="688"/>
      <c r="AC29" s="688"/>
      <c r="AD29" s="689">
        <v>6398</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242451</v>
      </c>
      <c r="CS29" s="722"/>
      <c r="CT29" s="722"/>
      <c r="CU29" s="722"/>
      <c r="CV29" s="722"/>
      <c r="CW29" s="722"/>
      <c r="CX29" s="722"/>
      <c r="CY29" s="723"/>
      <c r="CZ29" s="690">
        <v>4.9000000000000004</v>
      </c>
      <c r="DA29" s="720"/>
      <c r="DB29" s="720"/>
      <c r="DC29" s="724"/>
      <c r="DD29" s="694">
        <v>242451</v>
      </c>
      <c r="DE29" s="722"/>
      <c r="DF29" s="722"/>
      <c r="DG29" s="722"/>
      <c r="DH29" s="722"/>
      <c r="DI29" s="722"/>
      <c r="DJ29" s="722"/>
      <c r="DK29" s="723"/>
      <c r="DL29" s="694">
        <v>242451</v>
      </c>
      <c r="DM29" s="722"/>
      <c r="DN29" s="722"/>
      <c r="DO29" s="722"/>
      <c r="DP29" s="722"/>
      <c r="DQ29" s="722"/>
      <c r="DR29" s="722"/>
      <c r="DS29" s="722"/>
      <c r="DT29" s="722"/>
      <c r="DU29" s="722"/>
      <c r="DV29" s="723"/>
      <c r="DW29" s="690">
        <v>11.2</v>
      </c>
      <c r="DX29" s="720"/>
      <c r="DY29" s="720"/>
      <c r="DZ29" s="720"/>
      <c r="EA29" s="720"/>
      <c r="EB29" s="720"/>
      <c r="EC29" s="721"/>
    </row>
    <row r="30" spans="2:133" ht="11.25" customHeight="1" x14ac:dyDescent="0.15">
      <c r="B30" s="682" t="s">
        <v>307</v>
      </c>
      <c r="C30" s="683"/>
      <c r="D30" s="683"/>
      <c r="E30" s="683"/>
      <c r="F30" s="683"/>
      <c r="G30" s="683"/>
      <c r="H30" s="683"/>
      <c r="I30" s="683"/>
      <c r="J30" s="683"/>
      <c r="K30" s="683"/>
      <c r="L30" s="683"/>
      <c r="M30" s="683"/>
      <c r="N30" s="683"/>
      <c r="O30" s="683"/>
      <c r="P30" s="683"/>
      <c r="Q30" s="684"/>
      <c r="R30" s="685">
        <v>5921</v>
      </c>
      <c r="S30" s="686"/>
      <c r="T30" s="686"/>
      <c r="U30" s="686"/>
      <c r="V30" s="686"/>
      <c r="W30" s="686"/>
      <c r="X30" s="686"/>
      <c r="Y30" s="687"/>
      <c r="Z30" s="688">
        <v>0.1</v>
      </c>
      <c r="AA30" s="688"/>
      <c r="AB30" s="688"/>
      <c r="AC30" s="688"/>
      <c r="AD30" s="689">
        <v>14</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230784</v>
      </c>
      <c r="CS30" s="686"/>
      <c r="CT30" s="686"/>
      <c r="CU30" s="686"/>
      <c r="CV30" s="686"/>
      <c r="CW30" s="686"/>
      <c r="CX30" s="686"/>
      <c r="CY30" s="687"/>
      <c r="CZ30" s="690">
        <v>4.7</v>
      </c>
      <c r="DA30" s="720"/>
      <c r="DB30" s="720"/>
      <c r="DC30" s="724"/>
      <c r="DD30" s="694">
        <v>230784</v>
      </c>
      <c r="DE30" s="686"/>
      <c r="DF30" s="686"/>
      <c r="DG30" s="686"/>
      <c r="DH30" s="686"/>
      <c r="DI30" s="686"/>
      <c r="DJ30" s="686"/>
      <c r="DK30" s="687"/>
      <c r="DL30" s="694">
        <v>230784</v>
      </c>
      <c r="DM30" s="686"/>
      <c r="DN30" s="686"/>
      <c r="DO30" s="686"/>
      <c r="DP30" s="686"/>
      <c r="DQ30" s="686"/>
      <c r="DR30" s="686"/>
      <c r="DS30" s="686"/>
      <c r="DT30" s="686"/>
      <c r="DU30" s="686"/>
      <c r="DV30" s="687"/>
      <c r="DW30" s="690">
        <v>10.7</v>
      </c>
      <c r="DX30" s="720"/>
      <c r="DY30" s="720"/>
      <c r="DZ30" s="720"/>
      <c r="EA30" s="720"/>
      <c r="EB30" s="720"/>
      <c r="EC30" s="721"/>
    </row>
    <row r="31" spans="2:133" ht="11.25" customHeight="1" x14ac:dyDescent="0.15">
      <c r="B31" s="682" t="s">
        <v>311</v>
      </c>
      <c r="C31" s="683"/>
      <c r="D31" s="683"/>
      <c r="E31" s="683"/>
      <c r="F31" s="683"/>
      <c r="G31" s="683"/>
      <c r="H31" s="683"/>
      <c r="I31" s="683"/>
      <c r="J31" s="683"/>
      <c r="K31" s="683"/>
      <c r="L31" s="683"/>
      <c r="M31" s="683"/>
      <c r="N31" s="683"/>
      <c r="O31" s="683"/>
      <c r="P31" s="683"/>
      <c r="Q31" s="684"/>
      <c r="R31" s="685">
        <v>1186393</v>
      </c>
      <c r="S31" s="686"/>
      <c r="T31" s="686"/>
      <c r="U31" s="686"/>
      <c r="V31" s="686"/>
      <c r="W31" s="686"/>
      <c r="X31" s="686"/>
      <c r="Y31" s="687"/>
      <c r="Z31" s="688">
        <v>22.7</v>
      </c>
      <c r="AA31" s="688"/>
      <c r="AB31" s="688"/>
      <c r="AC31" s="688"/>
      <c r="AD31" s="689" t="s">
        <v>129</v>
      </c>
      <c r="AE31" s="689"/>
      <c r="AF31" s="689"/>
      <c r="AG31" s="689"/>
      <c r="AH31" s="689"/>
      <c r="AI31" s="689"/>
      <c r="AJ31" s="689"/>
      <c r="AK31" s="689"/>
      <c r="AL31" s="690" t="s">
        <v>129</v>
      </c>
      <c r="AM31" s="691"/>
      <c r="AN31" s="691"/>
      <c r="AO31" s="692"/>
      <c r="AP31" s="739" t="s">
        <v>312</v>
      </c>
      <c r="AQ31" s="740"/>
      <c r="AR31" s="740"/>
      <c r="AS31" s="740"/>
      <c r="AT31" s="745" t="s">
        <v>313</v>
      </c>
      <c r="AU31" s="231"/>
      <c r="AV31" s="231"/>
      <c r="AW31" s="231"/>
      <c r="AX31" s="671" t="s">
        <v>187</v>
      </c>
      <c r="AY31" s="672"/>
      <c r="AZ31" s="672"/>
      <c r="BA31" s="672"/>
      <c r="BB31" s="672"/>
      <c r="BC31" s="672"/>
      <c r="BD31" s="672"/>
      <c r="BE31" s="672"/>
      <c r="BF31" s="673"/>
      <c r="BG31" s="753">
        <v>99.8</v>
      </c>
      <c r="BH31" s="737"/>
      <c r="BI31" s="737"/>
      <c r="BJ31" s="737"/>
      <c r="BK31" s="737"/>
      <c r="BL31" s="737"/>
      <c r="BM31" s="680">
        <v>98.8</v>
      </c>
      <c r="BN31" s="737"/>
      <c r="BO31" s="737"/>
      <c r="BP31" s="737"/>
      <c r="BQ31" s="738"/>
      <c r="BR31" s="753">
        <v>99.7</v>
      </c>
      <c r="BS31" s="737"/>
      <c r="BT31" s="737"/>
      <c r="BU31" s="737"/>
      <c r="BV31" s="737"/>
      <c r="BW31" s="737"/>
      <c r="BX31" s="680">
        <v>98.8</v>
      </c>
      <c r="BY31" s="737"/>
      <c r="BZ31" s="737"/>
      <c r="CA31" s="737"/>
      <c r="CB31" s="738"/>
      <c r="CD31" s="727"/>
      <c r="CE31" s="728"/>
      <c r="CF31" s="700" t="s">
        <v>314</v>
      </c>
      <c r="CG31" s="701"/>
      <c r="CH31" s="701"/>
      <c r="CI31" s="701"/>
      <c r="CJ31" s="701"/>
      <c r="CK31" s="701"/>
      <c r="CL31" s="701"/>
      <c r="CM31" s="701"/>
      <c r="CN31" s="701"/>
      <c r="CO31" s="701"/>
      <c r="CP31" s="701"/>
      <c r="CQ31" s="702"/>
      <c r="CR31" s="685">
        <v>11667</v>
      </c>
      <c r="CS31" s="722"/>
      <c r="CT31" s="722"/>
      <c r="CU31" s="722"/>
      <c r="CV31" s="722"/>
      <c r="CW31" s="722"/>
      <c r="CX31" s="722"/>
      <c r="CY31" s="723"/>
      <c r="CZ31" s="690">
        <v>0.2</v>
      </c>
      <c r="DA31" s="720"/>
      <c r="DB31" s="720"/>
      <c r="DC31" s="724"/>
      <c r="DD31" s="694">
        <v>11667</v>
      </c>
      <c r="DE31" s="722"/>
      <c r="DF31" s="722"/>
      <c r="DG31" s="722"/>
      <c r="DH31" s="722"/>
      <c r="DI31" s="722"/>
      <c r="DJ31" s="722"/>
      <c r="DK31" s="723"/>
      <c r="DL31" s="694">
        <v>11667</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315</v>
      </c>
      <c r="C32" s="749"/>
      <c r="D32" s="749"/>
      <c r="E32" s="749"/>
      <c r="F32" s="749"/>
      <c r="G32" s="749"/>
      <c r="H32" s="749"/>
      <c r="I32" s="749"/>
      <c r="J32" s="749"/>
      <c r="K32" s="749"/>
      <c r="L32" s="749"/>
      <c r="M32" s="749"/>
      <c r="N32" s="749"/>
      <c r="O32" s="749"/>
      <c r="P32" s="749"/>
      <c r="Q32" s="750"/>
      <c r="R32" s="685" t="s">
        <v>129</v>
      </c>
      <c r="S32" s="686"/>
      <c r="T32" s="686"/>
      <c r="U32" s="686"/>
      <c r="V32" s="686"/>
      <c r="W32" s="686"/>
      <c r="X32" s="686"/>
      <c r="Y32" s="687"/>
      <c r="Z32" s="688" t="s">
        <v>241</v>
      </c>
      <c r="AA32" s="688"/>
      <c r="AB32" s="688"/>
      <c r="AC32" s="688"/>
      <c r="AD32" s="689" t="s">
        <v>129</v>
      </c>
      <c r="AE32" s="689"/>
      <c r="AF32" s="689"/>
      <c r="AG32" s="689"/>
      <c r="AH32" s="689"/>
      <c r="AI32" s="689"/>
      <c r="AJ32" s="689"/>
      <c r="AK32" s="689"/>
      <c r="AL32" s="690" t="s">
        <v>129</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99.9</v>
      </c>
      <c r="BH32" s="722"/>
      <c r="BI32" s="722"/>
      <c r="BJ32" s="722"/>
      <c r="BK32" s="722"/>
      <c r="BL32" s="722"/>
      <c r="BM32" s="691">
        <v>99.3</v>
      </c>
      <c r="BN32" s="751"/>
      <c r="BO32" s="751"/>
      <c r="BP32" s="751"/>
      <c r="BQ32" s="752"/>
      <c r="BR32" s="754">
        <v>99.9</v>
      </c>
      <c r="BS32" s="722"/>
      <c r="BT32" s="722"/>
      <c r="BU32" s="722"/>
      <c r="BV32" s="722"/>
      <c r="BW32" s="722"/>
      <c r="BX32" s="691">
        <v>99.3</v>
      </c>
      <c r="BY32" s="751"/>
      <c r="BZ32" s="751"/>
      <c r="CA32" s="751"/>
      <c r="CB32" s="752"/>
      <c r="CD32" s="729"/>
      <c r="CE32" s="730"/>
      <c r="CF32" s="700" t="s">
        <v>318</v>
      </c>
      <c r="CG32" s="701"/>
      <c r="CH32" s="701"/>
      <c r="CI32" s="701"/>
      <c r="CJ32" s="701"/>
      <c r="CK32" s="701"/>
      <c r="CL32" s="701"/>
      <c r="CM32" s="701"/>
      <c r="CN32" s="701"/>
      <c r="CO32" s="701"/>
      <c r="CP32" s="701"/>
      <c r="CQ32" s="702"/>
      <c r="CR32" s="685">
        <v>172</v>
      </c>
      <c r="CS32" s="686"/>
      <c r="CT32" s="686"/>
      <c r="CU32" s="686"/>
      <c r="CV32" s="686"/>
      <c r="CW32" s="686"/>
      <c r="CX32" s="686"/>
      <c r="CY32" s="687"/>
      <c r="CZ32" s="690">
        <v>0</v>
      </c>
      <c r="DA32" s="720"/>
      <c r="DB32" s="720"/>
      <c r="DC32" s="724"/>
      <c r="DD32" s="694">
        <v>172</v>
      </c>
      <c r="DE32" s="686"/>
      <c r="DF32" s="686"/>
      <c r="DG32" s="686"/>
      <c r="DH32" s="686"/>
      <c r="DI32" s="686"/>
      <c r="DJ32" s="686"/>
      <c r="DK32" s="687"/>
      <c r="DL32" s="694">
        <v>172</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319</v>
      </c>
      <c r="C33" s="683"/>
      <c r="D33" s="683"/>
      <c r="E33" s="683"/>
      <c r="F33" s="683"/>
      <c r="G33" s="683"/>
      <c r="H33" s="683"/>
      <c r="I33" s="683"/>
      <c r="J33" s="683"/>
      <c r="K33" s="683"/>
      <c r="L33" s="683"/>
      <c r="M33" s="683"/>
      <c r="N33" s="683"/>
      <c r="O33" s="683"/>
      <c r="P33" s="683"/>
      <c r="Q33" s="684"/>
      <c r="R33" s="685">
        <v>251605</v>
      </c>
      <c r="S33" s="686"/>
      <c r="T33" s="686"/>
      <c r="U33" s="686"/>
      <c r="V33" s="686"/>
      <c r="W33" s="686"/>
      <c r="X33" s="686"/>
      <c r="Y33" s="687"/>
      <c r="Z33" s="688">
        <v>4.8</v>
      </c>
      <c r="AA33" s="688"/>
      <c r="AB33" s="688"/>
      <c r="AC33" s="688"/>
      <c r="AD33" s="689" t="s">
        <v>129</v>
      </c>
      <c r="AE33" s="689"/>
      <c r="AF33" s="689"/>
      <c r="AG33" s="689"/>
      <c r="AH33" s="689"/>
      <c r="AI33" s="689"/>
      <c r="AJ33" s="689"/>
      <c r="AK33" s="689"/>
      <c r="AL33" s="690" t="s">
        <v>244</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99.6</v>
      </c>
      <c r="BH33" s="756"/>
      <c r="BI33" s="756"/>
      <c r="BJ33" s="756"/>
      <c r="BK33" s="756"/>
      <c r="BL33" s="756"/>
      <c r="BM33" s="757">
        <v>97.4</v>
      </c>
      <c r="BN33" s="756"/>
      <c r="BO33" s="756"/>
      <c r="BP33" s="756"/>
      <c r="BQ33" s="758"/>
      <c r="BR33" s="755">
        <v>99.1</v>
      </c>
      <c r="BS33" s="756"/>
      <c r="BT33" s="756"/>
      <c r="BU33" s="756"/>
      <c r="BV33" s="756"/>
      <c r="BW33" s="756"/>
      <c r="BX33" s="757">
        <v>97.4</v>
      </c>
      <c r="BY33" s="756"/>
      <c r="BZ33" s="756"/>
      <c r="CA33" s="756"/>
      <c r="CB33" s="758"/>
      <c r="CD33" s="700" t="s">
        <v>321</v>
      </c>
      <c r="CE33" s="701"/>
      <c r="CF33" s="701"/>
      <c r="CG33" s="701"/>
      <c r="CH33" s="701"/>
      <c r="CI33" s="701"/>
      <c r="CJ33" s="701"/>
      <c r="CK33" s="701"/>
      <c r="CL33" s="701"/>
      <c r="CM33" s="701"/>
      <c r="CN33" s="701"/>
      <c r="CO33" s="701"/>
      <c r="CP33" s="701"/>
      <c r="CQ33" s="702"/>
      <c r="CR33" s="685">
        <v>2585732</v>
      </c>
      <c r="CS33" s="722"/>
      <c r="CT33" s="722"/>
      <c r="CU33" s="722"/>
      <c r="CV33" s="722"/>
      <c r="CW33" s="722"/>
      <c r="CX33" s="722"/>
      <c r="CY33" s="723"/>
      <c r="CZ33" s="690">
        <v>52.4</v>
      </c>
      <c r="DA33" s="720"/>
      <c r="DB33" s="720"/>
      <c r="DC33" s="724"/>
      <c r="DD33" s="694">
        <v>1579004</v>
      </c>
      <c r="DE33" s="722"/>
      <c r="DF33" s="722"/>
      <c r="DG33" s="722"/>
      <c r="DH33" s="722"/>
      <c r="DI33" s="722"/>
      <c r="DJ33" s="722"/>
      <c r="DK33" s="723"/>
      <c r="DL33" s="694">
        <v>898885</v>
      </c>
      <c r="DM33" s="722"/>
      <c r="DN33" s="722"/>
      <c r="DO33" s="722"/>
      <c r="DP33" s="722"/>
      <c r="DQ33" s="722"/>
      <c r="DR33" s="722"/>
      <c r="DS33" s="722"/>
      <c r="DT33" s="722"/>
      <c r="DU33" s="722"/>
      <c r="DV33" s="723"/>
      <c r="DW33" s="690">
        <v>41.6</v>
      </c>
      <c r="DX33" s="720"/>
      <c r="DY33" s="720"/>
      <c r="DZ33" s="720"/>
      <c r="EA33" s="720"/>
      <c r="EB33" s="720"/>
      <c r="EC33" s="721"/>
    </row>
    <row r="34" spans="2:133" ht="11.25" customHeight="1" x14ac:dyDescent="0.15">
      <c r="B34" s="682" t="s">
        <v>322</v>
      </c>
      <c r="C34" s="683"/>
      <c r="D34" s="683"/>
      <c r="E34" s="683"/>
      <c r="F34" s="683"/>
      <c r="G34" s="683"/>
      <c r="H34" s="683"/>
      <c r="I34" s="683"/>
      <c r="J34" s="683"/>
      <c r="K34" s="683"/>
      <c r="L34" s="683"/>
      <c r="M34" s="683"/>
      <c r="N34" s="683"/>
      <c r="O34" s="683"/>
      <c r="P34" s="683"/>
      <c r="Q34" s="684"/>
      <c r="R34" s="685">
        <v>69553</v>
      </c>
      <c r="S34" s="686"/>
      <c r="T34" s="686"/>
      <c r="U34" s="686"/>
      <c r="V34" s="686"/>
      <c r="W34" s="686"/>
      <c r="X34" s="686"/>
      <c r="Y34" s="687"/>
      <c r="Z34" s="688">
        <v>1.3</v>
      </c>
      <c r="AA34" s="688"/>
      <c r="AB34" s="688"/>
      <c r="AC34" s="688"/>
      <c r="AD34" s="689">
        <v>5204</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815621</v>
      </c>
      <c r="CS34" s="686"/>
      <c r="CT34" s="686"/>
      <c r="CU34" s="686"/>
      <c r="CV34" s="686"/>
      <c r="CW34" s="686"/>
      <c r="CX34" s="686"/>
      <c r="CY34" s="687"/>
      <c r="CZ34" s="690">
        <v>16.5</v>
      </c>
      <c r="DA34" s="720"/>
      <c r="DB34" s="720"/>
      <c r="DC34" s="724"/>
      <c r="DD34" s="694">
        <v>583922</v>
      </c>
      <c r="DE34" s="686"/>
      <c r="DF34" s="686"/>
      <c r="DG34" s="686"/>
      <c r="DH34" s="686"/>
      <c r="DI34" s="686"/>
      <c r="DJ34" s="686"/>
      <c r="DK34" s="687"/>
      <c r="DL34" s="694">
        <v>411517</v>
      </c>
      <c r="DM34" s="686"/>
      <c r="DN34" s="686"/>
      <c r="DO34" s="686"/>
      <c r="DP34" s="686"/>
      <c r="DQ34" s="686"/>
      <c r="DR34" s="686"/>
      <c r="DS34" s="686"/>
      <c r="DT34" s="686"/>
      <c r="DU34" s="686"/>
      <c r="DV34" s="687"/>
      <c r="DW34" s="690">
        <v>19.100000000000001</v>
      </c>
      <c r="DX34" s="720"/>
      <c r="DY34" s="720"/>
      <c r="DZ34" s="720"/>
      <c r="EA34" s="720"/>
      <c r="EB34" s="720"/>
      <c r="EC34" s="721"/>
    </row>
    <row r="35" spans="2:133" ht="11.25" customHeight="1" x14ac:dyDescent="0.15">
      <c r="B35" s="682" t="s">
        <v>324</v>
      </c>
      <c r="C35" s="683"/>
      <c r="D35" s="683"/>
      <c r="E35" s="683"/>
      <c r="F35" s="683"/>
      <c r="G35" s="683"/>
      <c r="H35" s="683"/>
      <c r="I35" s="683"/>
      <c r="J35" s="683"/>
      <c r="K35" s="683"/>
      <c r="L35" s="683"/>
      <c r="M35" s="683"/>
      <c r="N35" s="683"/>
      <c r="O35" s="683"/>
      <c r="P35" s="683"/>
      <c r="Q35" s="684"/>
      <c r="R35" s="685">
        <v>61027</v>
      </c>
      <c r="S35" s="686"/>
      <c r="T35" s="686"/>
      <c r="U35" s="686"/>
      <c r="V35" s="686"/>
      <c r="W35" s="686"/>
      <c r="X35" s="686"/>
      <c r="Y35" s="687"/>
      <c r="Z35" s="688">
        <v>1.2</v>
      </c>
      <c r="AA35" s="688"/>
      <c r="AB35" s="688"/>
      <c r="AC35" s="688"/>
      <c r="AD35" s="689" t="s">
        <v>129</v>
      </c>
      <c r="AE35" s="689"/>
      <c r="AF35" s="689"/>
      <c r="AG35" s="689"/>
      <c r="AH35" s="689"/>
      <c r="AI35" s="689"/>
      <c r="AJ35" s="689"/>
      <c r="AK35" s="689"/>
      <c r="AL35" s="690" t="s">
        <v>241</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25244</v>
      </c>
      <c r="CS35" s="722"/>
      <c r="CT35" s="722"/>
      <c r="CU35" s="722"/>
      <c r="CV35" s="722"/>
      <c r="CW35" s="722"/>
      <c r="CX35" s="722"/>
      <c r="CY35" s="723"/>
      <c r="CZ35" s="690">
        <v>0.5</v>
      </c>
      <c r="DA35" s="720"/>
      <c r="DB35" s="720"/>
      <c r="DC35" s="724"/>
      <c r="DD35" s="694">
        <v>24490</v>
      </c>
      <c r="DE35" s="722"/>
      <c r="DF35" s="722"/>
      <c r="DG35" s="722"/>
      <c r="DH35" s="722"/>
      <c r="DI35" s="722"/>
      <c r="DJ35" s="722"/>
      <c r="DK35" s="723"/>
      <c r="DL35" s="694">
        <v>10418</v>
      </c>
      <c r="DM35" s="722"/>
      <c r="DN35" s="722"/>
      <c r="DO35" s="722"/>
      <c r="DP35" s="722"/>
      <c r="DQ35" s="722"/>
      <c r="DR35" s="722"/>
      <c r="DS35" s="722"/>
      <c r="DT35" s="722"/>
      <c r="DU35" s="722"/>
      <c r="DV35" s="723"/>
      <c r="DW35" s="690">
        <v>0.5</v>
      </c>
      <c r="DX35" s="720"/>
      <c r="DY35" s="720"/>
      <c r="DZ35" s="720"/>
      <c r="EA35" s="720"/>
      <c r="EB35" s="720"/>
      <c r="EC35" s="721"/>
    </row>
    <row r="36" spans="2:133" ht="11.25" customHeight="1" x14ac:dyDescent="0.15">
      <c r="B36" s="682" t="s">
        <v>328</v>
      </c>
      <c r="C36" s="683"/>
      <c r="D36" s="683"/>
      <c r="E36" s="683"/>
      <c r="F36" s="683"/>
      <c r="G36" s="683"/>
      <c r="H36" s="683"/>
      <c r="I36" s="683"/>
      <c r="J36" s="683"/>
      <c r="K36" s="683"/>
      <c r="L36" s="683"/>
      <c r="M36" s="683"/>
      <c r="N36" s="683"/>
      <c r="O36" s="683"/>
      <c r="P36" s="683"/>
      <c r="Q36" s="684"/>
      <c r="R36" s="685">
        <v>271504</v>
      </c>
      <c r="S36" s="686"/>
      <c r="T36" s="686"/>
      <c r="U36" s="686"/>
      <c r="V36" s="686"/>
      <c r="W36" s="686"/>
      <c r="X36" s="686"/>
      <c r="Y36" s="687"/>
      <c r="Z36" s="688">
        <v>5.2</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472973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-172</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1105990</v>
      </c>
      <c r="CS36" s="686"/>
      <c r="CT36" s="686"/>
      <c r="CU36" s="686"/>
      <c r="CV36" s="686"/>
      <c r="CW36" s="686"/>
      <c r="CX36" s="686"/>
      <c r="CY36" s="687"/>
      <c r="CZ36" s="690">
        <v>22.4</v>
      </c>
      <c r="DA36" s="720"/>
      <c r="DB36" s="720"/>
      <c r="DC36" s="724"/>
      <c r="DD36" s="694">
        <v>416038</v>
      </c>
      <c r="DE36" s="686"/>
      <c r="DF36" s="686"/>
      <c r="DG36" s="686"/>
      <c r="DH36" s="686"/>
      <c r="DI36" s="686"/>
      <c r="DJ36" s="686"/>
      <c r="DK36" s="687"/>
      <c r="DL36" s="694">
        <v>257579</v>
      </c>
      <c r="DM36" s="686"/>
      <c r="DN36" s="686"/>
      <c r="DO36" s="686"/>
      <c r="DP36" s="686"/>
      <c r="DQ36" s="686"/>
      <c r="DR36" s="686"/>
      <c r="DS36" s="686"/>
      <c r="DT36" s="686"/>
      <c r="DU36" s="686"/>
      <c r="DV36" s="687"/>
      <c r="DW36" s="690">
        <v>11.9</v>
      </c>
      <c r="DX36" s="720"/>
      <c r="DY36" s="720"/>
      <c r="DZ36" s="720"/>
      <c r="EA36" s="720"/>
      <c r="EB36" s="720"/>
      <c r="EC36" s="721"/>
    </row>
    <row r="37" spans="2:133" ht="11.25" customHeight="1" x14ac:dyDescent="0.15">
      <c r="B37" s="682" t="s">
        <v>332</v>
      </c>
      <c r="C37" s="683"/>
      <c r="D37" s="683"/>
      <c r="E37" s="683"/>
      <c r="F37" s="683"/>
      <c r="G37" s="683"/>
      <c r="H37" s="683"/>
      <c r="I37" s="683"/>
      <c r="J37" s="683"/>
      <c r="K37" s="683"/>
      <c r="L37" s="683"/>
      <c r="M37" s="683"/>
      <c r="N37" s="683"/>
      <c r="O37" s="683"/>
      <c r="P37" s="683"/>
      <c r="Q37" s="684"/>
      <c r="R37" s="685">
        <v>374254</v>
      </c>
      <c r="S37" s="686"/>
      <c r="T37" s="686"/>
      <c r="U37" s="686"/>
      <c r="V37" s="686"/>
      <c r="W37" s="686"/>
      <c r="X37" s="686"/>
      <c r="Y37" s="687"/>
      <c r="Z37" s="688">
        <v>7.2</v>
      </c>
      <c r="AA37" s="688"/>
      <c r="AB37" s="688"/>
      <c r="AC37" s="688"/>
      <c r="AD37" s="689" t="s">
        <v>129</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164620</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-172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110389</v>
      </c>
      <c r="CS37" s="722"/>
      <c r="CT37" s="722"/>
      <c r="CU37" s="722"/>
      <c r="CV37" s="722"/>
      <c r="CW37" s="722"/>
      <c r="CX37" s="722"/>
      <c r="CY37" s="723"/>
      <c r="CZ37" s="690">
        <v>2.2000000000000002</v>
      </c>
      <c r="DA37" s="720"/>
      <c r="DB37" s="720"/>
      <c r="DC37" s="724"/>
      <c r="DD37" s="694">
        <v>110323</v>
      </c>
      <c r="DE37" s="722"/>
      <c r="DF37" s="722"/>
      <c r="DG37" s="722"/>
      <c r="DH37" s="722"/>
      <c r="DI37" s="722"/>
      <c r="DJ37" s="722"/>
      <c r="DK37" s="723"/>
      <c r="DL37" s="694">
        <v>108954</v>
      </c>
      <c r="DM37" s="722"/>
      <c r="DN37" s="722"/>
      <c r="DO37" s="722"/>
      <c r="DP37" s="722"/>
      <c r="DQ37" s="722"/>
      <c r="DR37" s="722"/>
      <c r="DS37" s="722"/>
      <c r="DT37" s="722"/>
      <c r="DU37" s="722"/>
      <c r="DV37" s="723"/>
      <c r="DW37" s="690">
        <v>5</v>
      </c>
      <c r="DX37" s="720"/>
      <c r="DY37" s="720"/>
      <c r="DZ37" s="720"/>
      <c r="EA37" s="720"/>
      <c r="EB37" s="720"/>
      <c r="EC37" s="721"/>
    </row>
    <row r="38" spans="2:133" ht="11.25" customHeight="1" x14ac:dyDescent="0.15">
      <c r="B38" s="682" t="s">
        <v>336</v>
      </c>
      <c r="C38" s="683"/>
      <c r="D38" s="683"/>
      <c r="E38" s="683"/>
      <c r="F38" s="683"/>
      <c r="G38" s="683"/>
      <c r="H38" s="683"/>
      <c r="I38" s="683"/>
      <c r="J38" s="683"/>
      <c r="K38" s="683"/>
      <c r="L38" s="683"/>
      <c r="M38" s="683"/>
      <c r="N38" s="683"/>
      <c r="O38" s="683"/>
      <c r="P38" s="683"/>
      <c r="Q38" s="684"/>
      <c r="R38" s="685">
        <v>59014</v>
      </c>
      <c r="S38" s="686"/>
      <c r="T38" s="686"/>
      <c r="U38" s="686"/>
      <c r="V38" s="686"/>
      <c r="W38" s="686"/>
      <c r="X38" s="686"/>
      <c r="Y38" s="687"/>
      <c r="Z38" s="688">
        <v>1.1000000000000001</v>
      </c>
      <c r="AA38" s="688"/>
      <c r="AB38" s="688"/>
      <c r="AC38" s="688"/>
      <c r="AD38" s="689">
        <v>533</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11525</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881</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296828</v>
      </c>
      <c r="CS38" s="686"/>
      <c r="CT38" s="686"/>
      <c r="CU38" s="686"/>
      <c r="CV38" s="686"/>
      <c r="CW38" s="686"/>
      <c r="CX38" s="686"/>
      <c r="CY38" s="687"/>
      <c r="CZ38" s="690">
        <v>6</v>
      </c>
      <c r="DA38" s="720"/>
      <c r="DB38" s="720"/>
      <c r="DC38" s="724"/>
      <c r="DD38" s="694">
        <v>244675</v>
      </c>
      <c r="DE38" s="686"/>
      <c r="DF38" s="686"/>
      <c r="DG38" s="686"/>
      <c r="DH38" s="686"/>
      <c r="DI38" s="686"/>
      <c r="DJ38" s="686"/>
      <c r="DK38" s="687"/>
      <c r="DL38" s="694">
        <v>219371</v>
      </c>
      <c r="DM38" s="686"/>
      <c r="DN38" s="686"/>
      <c r="DO38" s="686"/>
      <c r="DP38" s="686"/>
      <c r="DQ38" s="686"/>
      <c r="DR38" s="686"/>
      <c r="DS38" s="686"/>
      <c r="DT38" s="686"/>
      <c r="DU38" s="686"/>
      <c r="DV38" s="687"/>
      <c r="DW38" s="690">
        <v>10.199999999999999</v>
      </c>
      <c r="DX38" s="720"/>
      <c r="DY38" s="720"/>
      <c r="DZ38" s="720"/>
      <c r="EA38" s="720"/>
      <c r="EB38" s="720"/>
      <c r="EC38" s="721"/>
    </row>
    <row r="39" spans="2:133" ht="11.25" customHeight="1" x14ac:dyDescent="0.15">
      <c r="B39" s="682" t="s">
        <v>340</v>
      </c>
      <c r="C39" s="683"/>
      <c r="D39" s="683"/>
      <c r="E39" s="683"/>
      <c r="F39" s="683"/>
      <c r="G39" s="683"/>
      <c r="H39" s="683"/>
      <c r="I39" s="683"/>
      <c r="J39" s="683"/>
      <c r="K39" s="683"/>
      <c r="L39" s="683"/>
      <c r="M39" s="683"/>
      <c r="N39" s="683"/>
      <c r="O39" s="683"/>
      <c r="P39" s="683"/>
      <c r="Q39" s="684"/>
      <c r="R39" s="685">
        <v>525375</v>
      </c>
      <c r="S39" s="686"/>
      <c r="T39" s="686"/>
      <c r="U39" s="686"/>
      <c r="V39" s="686"/>
      <c r="W39" s="686"/>
      <c r="X39" s="686"/>
      <c r="Y39" s="687"/>
      <c r="Z39" s="688">
        <v>10.1</v>
      </c>
      <c r="AA39" s="688"/>
      <c r="AB39" s="688"/>
      <c r="AC39" s="688"/>
      <c r="AD39" s="689" t="s">
        <v>129</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t="s">
        <v>129</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1541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297049</v>
      </c>
      <c r="CS39" s="722"/>
      <c r="CT39" s="722"/>
      <c r="CU39" s="722"/>
      <c r="CV39" s="722"/>
      <c r="CW39" s="722"/>
      <c r="CX39" s="722"/>
      <c r="CY39" s="723"/>
      <c r="CZ39" s="690">
        <v>6</v>
      </c>
      <c r="DA39" s="720"/>
      <c r="DB39" s="720"/>
      <c r="DC39" s="724"/>
      <c r="DD39" s="694">
        <v>264879</v>
      </c>
      <c r="DE39" s="722"/>
      <c r="DF39" s="722"/>
      <c r="DG39" s="722"/>
      <c r="DH39" s="722"/>
      <c r="DI39" s="722"/>
      <c r="DJ39" s="722"/>
      <c r="DK39" s="723"/>
      <c r="DL39" s="694" t="s">
        <v>129</v>
      </c>
      <c r="DM39" s="722"/>
      <c r="DN39" s="722"/>
      <c r="DO39" s="722"/>
      <c r="DP39" s="722"/>
      <c r="DQ39" s="722"/>
      <c r="DR39" s="722"/>
      <c r="DS39" s="722"/>
      <c r="DT39" s="722"/>
      <c r="DU39" s="722"/>
      <c r="DV39" s="723"/>
      <c r="DW39" s="690" t="s">
        <v>241</v>
      </c>
      <c r="DX39" s="720"/>
      <c r="DY39" s="720"/>
      <c r="DZ39" s="720"/>
      <c r="EA39" s="720"/>
      <c r="EB39" s="720"/>
      <c r="EC39" s="721"/>
    </row>
    <row r="40" spans="2:133" ht="11.25" customHeight="1" x14ac:dyDescent="0.15">
      <c r="B40" s="682" t="s">
        <v>344</v>
      </c>
      <c r="C40" s="683"/>
      <c r="D40" s="683"/>
      <c r="E40" s="683"/>
      <c r="F40" s="683"/>
      <c r="G40" s="683"/>
      <c r="H40" s="683"/>
      <c r="I40" s="683"/>
      <c r="J40" s="683"/>
      <c r="K40" s="683"/>
      <c r="L40" s="683"/>
      <c r="M40" s="683"/>
      <c r="N40" s="683"/>
      <c r="O40" s="683"/>
      <c r="P40" s="683"/>
      <c r="Q40" s="684"/>
      <c r="R40" s="685">
        <v>7100</v>
      </c>
      <c r="S40" s="686"/>
      <c r="T40" s="686"/>
      <c r="U40" s="686"/>
      <c r="V40" s="686"/>
      <c r="W40" s="686"/>
      <c r="X40" s="686"/>
      <c r="Y40" s="687"/>
      <c r="Z40" s="688">
        <v>0.1</v>
      </c>
      <c r="AA40" s="688"/>
      <c r="AB40" s="688"/>
      <c r="AC40" s="688"/>
      <c r="AD40" s="689" t="s">
        <v>129</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t="s">
        <v>129</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103</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45000</v>
      </c>
      <c r="CS40" s="686"/>
      <c r="CT40" s="686"/>
      <c r="CU40" s="686"/>
      <c r="CV40" s="686"/>
      <c r="CW40" s="686"/>
      <c r="CX40" s="686"/>
      <c r="CY40" s="687"/>
      <c r="CZ40" s="690">
        <v>0.9</v>
      </c>
      <c r="DA40" s="720"/>
      <c r="DB40" s="720"/>
      <c r="DC40" s="724"/>
      <c r="DD40" s="694">
        <v>45000</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20"/>
      <c r="DY40" s="720"/>
      <c r="DZ40" s="720"/>
      <c r="EA40" s="720"/>
      <c r="EB40" s="720"/>
      <c r="EC40" s="721"/>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275</v>
      </c>
      <c r="AA41" s="688"/>
      <c r="AB41" s="688"/>
      <c r="AC41" s="688"/>
      <c r="AD41" s="689" t="s">
        <v>129</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77940</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6</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251</v>
      </c>
      <c r="CS41" s="722"/>
      <c r="CT41" s="722"/>
      <c r="CU41" s="722"/>
      <c r="CV41" s="722"/>
      <c r="CW41" s="722"/>
      <c r="CX41" s="722"/>
      <c r="CY41" s="723"/>
      <c r="CZ41" s="690" t="s">
        <v>129</v>
      </c>
      <c r="DA41" s="720"/>
      <c r="DB41" s="720"/>
      <c r="DC41" s="724"/>
      <c r="DD41" s="694" t="s">
        <v>244</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63375</v>
      </c>
      <c r="S42" s="686"/>
      <c r="T42" s="686"/>
      <c r="U42" s="686"/>
      <c r="V42" s="686"/>
      <c r="W42" s="686"/>
      <c r="X42" s="686"/>
      <c r="Y42" s="687"/>
      <c r="Z42" s="688">
        <v>1.2</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218888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357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945671</v>
      </c>
      <c r="CS42" s="686"/>
      <c r="CT42" s="686"/>
      <c r="CU42" s="686"/>
      <c r="CV42" s="686"/>
      <c r="CW42" s="686"/>
      <c r="CX42" s="686"/>
      <c r="CY42" s="687"/>
      <c r="CZ42" s="690">
        <v>19.2</v>
      </c>
      <c r="DA42" s="691"/>
      <c r="DB42" s="691"/>
      <c r="DC42" s="703"/>
      <c r="DD42" s="694">
        <v>53055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357</v>
      </c>
      <c r="C43" s="735"/>
      <c r="D43" s="735"/>
      <c r="E43" s="735"/>
      <c r="F43" s="735"/>
      <c r="G43" s="735"/>
      <c r="H43" s="735"/>
      <c r="I43" s="735"/>
      <c r="J43" s="735"/>
      <c r="K43" s="735"/>
      <c r="L43" s="735"/>
      <c r="M43" s="735"/>
      <c r="N43" s="735"/>
      <c r="O43" s="735"/>
      <c r="P43" s="735"/>
      <c r="Q43" s="736"/>
      <c r="R43" s="776">
        <v>5222683</v>
      </c>
      <c r="S43" s="777"/>
      <c r="T43" s="777"/>
      <c r="U43" s="777"/>
      <c r="V43" s="777"/>
      <c r="W43" s="777"/>
      <c r="X43" s="777"/>
      <c r="Y43" s="778"/>
      <c r="Z43" s="779">
        <v>100</v>
      </c>
      <c r="AA43" s="779"/>
      <c r="AB43" s="779"/>
      <c r="AC43" s="779"/>
      <c r="AD43" s="780">
        <v>2088008</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7422</v>
      </c>
      <c r="CS43" s="722"/>
      <c r="CT43" s="722"/>
      <c r="CU43" s="722"/>
      <c r="CV43" s="722"/>
      <c r="CW43" s="722"/>
      <c r="CX43" s="722"/>
      <c r="CY43" s="723"/>
      <c r="CZ43" s="690">
        <v>0.2</v>
      </c>
      <c r="DA43" s="720"/>
      <c r="DB43" s="720"/>
      <c r="DC43" s="724"/>
      <c r="DD43" s="694">
        <v>1420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944868</v>
      </c>
      <c r="CS44" s="686"/>
      <c r="CT44" s="686"/>
      <c r="CU44" s="686"/>
      <c r="CV44" s="686"/>
      <c r="CW44" s="686"/>
      <c r="CX44" s="686"/>
      <c r="CY44" s="687"/>
      <c r="CZ44" s="690">
        <v>19.100000000000001</v>
      </c>
      <c r="DA44" s="691"/>
      <c r="DB44" s="691"/>
      <c r="DC44" s="703"/>
      <c r="DD44" s="694">
        <v>52252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356689</v>
      </c>
      <c r="CS45" s="722"/>
      <c r="CT45" s="722"/>
      <c r="CU45" s="722"/>
      <c r="CV45" s="722"/>
      <c r="CW45" s="722"/>
      <c r="CX45" s="722"/>
      <c r="CY45" s="723"/>
      <c r="CZ45" s="690">
        <v>7.2</v>
      </c>
      <c r="DA45" s="720"/>
      <c r="DB45" s="720"/>
      <c r="DC45" s="724"/>
      <c r="DD45" s="694">
        <v>25105</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586684</v>
      </c>
      <c r="CS46" s="686"/>
      <c r="CT46" s="686"/>
      <c r="CU46" s="686"/>
      <c r="CV46" s="686"/>
      <c r="CW46" s="686"/>
      <c r="CX46" s="686"/>
      <c r="CY46" s="687"/>
      <c r="CZ46" s="690">
        <v>11.9</v>
      </c>
      <c r="DA46" s="691"/>
      <c r="DB46" s="691"/>
      <c r="DC46" s="703"/>
      <c r="DD46" s="694">
        <v>27110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803</v>
      </c>
      <c r="CS47" s="722"/>
      <c r="CT47" s="722"/>
      <c r="CU47" s="722"/>
      <c r="CV47" s="722"/>
      <c r="CW47" s="722"/>
      <c r="CX47" s="722"/>
      <c r="CY47" s="723"/>
      <c r="CZ47" s="690">
        <v>0</v>
      </c>
      <c r="DA47" s="720"/>
      <c r="DB47" s="720"/>
      <c r="DC47" s="724"/>
      <c r="DD47" s="694">
        <v>803</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4937197</v>
      </c>
      <c r="CS49" s="756"/>
      <c r="CT49" s="756"/>
      <c r="CU49" s="756"/>
      <c r="CV49" s="756"/>
      <c r="CW49" s="756"/>
      <c r="CX49" s="756"/>
      <c r="CY49" s="787"/>
      <c r="CZ49" s="781">
        <v>100</v>
      </c>
      <c r="DA49" s="788"/>
      <c r="DB49" s="788"/>
      <c r="DC49" s="789"/>
      <c r="DD49" s="790">
        <v>2757195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DjSlO39L/ls88acGu9LRotThd6wcxZ+42J9puPa8d4XlDbc1PnzqzOIZc0qzD3f4eOdbWQK5PN4aWI5X98YFA==" saltValue="F/SuS3eB5P328OBKrs3N7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5164</v>
      </c>
      <c r="R7" s="821"/>
      <c r="S7" s="821"/>
      <c r="T7" s="821"/>
      <c r="U7" s="821"/>
      <c r="V7" s="821">
        <v>4881</v>
      </c>
      <c r="W7" s="821"/>
      <c r="X7" s="821"/>
      <c r="Y7" s="821"/>
      <c r="Z7" s="821"/>
      <c r="AA7" s="821">
        <f>Q7-V7</f>
        <v>283</v>
      </c>
      <c r="AB7" s="821"/>
      <c r="AC7" s="821"/>
      <c r="AD7" s="821"/>
      <c r="AE7" s="822"/>
      <c r="AF7" s="823">
        <v>277</v>
      </c>
      <c r="AG7" s="824"/>
      <c r="AH7" s="824"/>
      <c r="AI7" s="824"/>
      <c r="AJ7" s="825"/>
      <c r="AK7" s="860" t="s">
        <v>582</v>
      </c>
      <c r="AL7" s="861"/>
      <c r="AM7" s="861"/>
      <c r="AN7" s="861"/>
      <c r="AO7" s="861"/>
      <c r="AP7" s="861">
        <v>3319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-13</v>
      </c>
      <c r="CI7" s="858"/>
      <c r="CJ7" s="858"/>
      <c r="CK7" s="858"/>
      <c r="CL7" s="859"/>
      <c r="CM7" s="857">
        <v>353</v>
      </c>
      <c r="CN7" s="858"/>
      <c r="CO7" s="858"/>
      <c r="CP7" s="858"/>
      <c r="CQ7" s="859"/>
      <c r="CR7" s="857">
        <v>35</v>
      </c>
      <c r="CS7" s="858"/>
      <c r="CT7" s="858"/>
      <c r="CU7" s="858"/>
      <c r="CV7" s="859"/>
      <c r="CW7" s="857" t="s">
        <v>582</v>
      </c>
      <c r="CX7" s="858"/>
      <c r="CY7" s="858"/>
      <c r="CZ7" s="858"/>
      <c r="DA7" s="859"/>
      <c r="DB7" s="857" t="s">
        <v>582</v>
      </c>
      <c r="DC7" s="858"/>
      <c r="DD7" s="858"/>
      <c r="DE7" s="858"/>
      <c r="DF7" s="859"/>
      <c r="DG7" s="857" t="s">
        <v>582</v>
      </c>
      <c r="DH7" s="858"/>
      <c r="DI7" s="858"/>
      <c r="DJ7" s="858"/>
      <c r="DK7" s="859"/>
      <c r="DL7" s="857" t="s">
        <v>582</v>
      </c>
      <c r="DM7" s="858"/>
      <c r="DN7" s="858"/>
      <c r="DO7" s="858"/>
      <c r="DP7" s="859"/>
      <c r="DQ7" s="857" t="s">
        <v>582</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37</v>
      </c>
      <c r="R8" s="845"/>
      <c r="S8" s="845"/>
      <c r="T8" s="845"/>
      <c r="U8" s="845"/>
      <c r="V8" s="845">
        <v>34</v>
      </c>
      <c r="W8" s="845"/>
      <c r="X8" s="845"/>
      <c r="Y8" s="845"/>
      <c r="Z8" s="845"/>
      <c r="AA8" s="845">
        <f>Q8-V8</f>
        <v>3</v>
      </c>
      <c r="AB8" s="845"/>
      <c r="AC8" s="845"/>
      <c r="AD8" s="845"/>
      <c r="AE8" s="846"/>
      <c r="AF8" s="847">
        <v>3</v>
      </c>
      <c r="AG8" s="848"/>
      <c r="AH8" s="848"/>
      <c r="AI8" s="848"/>
      <c r="AJ8" s="849"/>
      <c r="AK8" s="850" t="s">
        <v>582</v>
      </c>
      <c r="AL8" s="851"/>
      <c r="AM8" s="851"/>
      <c r="AN8" s="851"/>
      <c r="AO8" s="851"/>
      <c r="AP8" s="851" t="s">
        <v>582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2</v>
      </c>
      <c r="CI8" s="868"/>
      <c r="CJ8" s="868"/>
      <c r="CK8" s="868"/>
      <c r="CL8" s="869"/>
      <c r="CM8" s="867">
        <v>116</v>
      </c>
      <c r="CN8" s="868"/>
      <c r="CO8" s="868"/>
      <c r="CP8" s="868"/>
      <c r="CQ8" s="869"/>
      <c r="CR8" s="867">
        <v>5</v>
      </c>
      <c r="CS8" s="868"/>
      <c r="CT8" s="868"/>
      <c r="CU8" s="868"/>
      <c r="CV8" s="869"/>
      <c r="CW8" s="867" t="s">
        <v>582</v>
      </c>
      <c r="CX8" s="868"/>
      <c r="CY8" s="868"/>
      <c r="CZ8" s="868"/>
      <c r="DA8" s="869"/>
      <c r="DB8" s="867">
        <v>57</v>
      </c>
      <c r="DC8" s="868"/>
      <c r="DD8" s="868"/>
      <c r="DE8" s="868"/>
      <c r="DF8" s="869"/>
      <c r="DG8" s="867" t="s">
        <v>582</v>
      </c>
      <c r="DH8" s="868"/>
      <c r="DI8" s="868"/>
      <c r="DJ8" s="868"/>
      <c r="DK8" s="869"/>
      <c r="DL8" s="867" t="s">
        <v>582</v>
      </c>
      <c r="DM8" s="868"/>
      <c r="DN8" s="868"/>
      <c r="DO8" s="868"/>
      <c r="DP8" s="869"/>
      <c r="DQ8" s="867" t="s">
        <v>582</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8</v>
      </c>
      <c r="R9" s="845"/>
      <c r="S9" s="845"/>
      <c r="T9" s="845"/>
      <c r="U9" s="845"/>
      <c r="V9" s="845">
        <v>8</v>
      </c>
      <c r="W9" s="845"/>
      <c r="X9" s="845"/>
      <c r="Y9" s="845"/>
      <c r="Z9" s="845"/>
      <c r="AA9" s="845">
        <f t="shared" ref="AA9:AA11" si="0">Q9-V9</f>
        <v>0</v>
      </c>
      <c r="AB9" s="845"/>
      <c r="AC9" s="845"/>
      <c r="AD9" s="845"/>
      <c r="AE9" s="846"/>
      <c r="AF9" s="847" t="s">
        <v>129</v>
      </c>
      <c r="AG9" s="848"/>
      <c r="AH9" s="848"/>
      <c r="AI9" s="848"/>
      <c r="AJ9" s="849"/>
      <c r="AK9" s="850" t="s">
        <v>582</v>
      </c>
      <c r="AL9" s="851"/>
      <c r="AM9" s="851"/>
      <c r="AN9" s="851"/>
      <c r="AO9" s="851"/>
      <c r="AP9" s="851" t="s">
        <v>582</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393</v>
      </c>
      <c r="C10" s="842"/>
      <c r="D10" s="842"/>
      <c r="E10" s="842"/>
      <c r="F10" s="842"/>
      <c r="G10" s="842"/>
      <c r="H10" s="842"/>
      <c r="I10" s="842"/>
      <c r="J10" s="842"/>
      <c r="K10" s="842"/>
      <c r="L10" s="842"/>
      <c r="M10" s="842"/>
      <c r="N10" s="842"/>
      <c r="O10" s="842"/>
      <c r="P10" s="843"/>
      <c r="Q10" s="844">
        <v>7</v>
      </c>
      <c r="R10" s="845"/>
      <c r="S10" s="845"/>
      <c r="T10" s="845"/>
      <c r="U10" s="845"/>
      <c r="V10" s="845">
        <v>7</v>
      </c>
      <c r="W10" s="845"/>
      <c r="X10" s="845"/>
      <c r="Y10" s="845"/>
      <c r="Z10" s="845"/>
      <c r="AA10" s="845">
        <f t="shared" si="0"/>
        <v>0</v>
      </c>
      <c r="AB10" s="845"/>
      <c r="AC10" s="845"/>
      <c r="AD10" s="845"/>
      <c r="AE10" s="846"/>
      <c r="AF10" s="847" t="s">
        <v>394</v>
      </c>
      <c r="AG10" s="848"/>
      <c r="AH10" s="848"/>
      <c r="AI10" s="848"/>
      <c r="AJ10" s="849"/>
      <c r="AK10" s="850" t="s">
        <v>582</v>
      </c>
      <c r="AL10" s="851"/>
      <c r="AM10" s="851"/>
      <c r="AN10" s="851"/>
      <c r="AO10" s="851"/>
      <c r="AP10" s="851">
        <v>16</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t="s">
        <v>395</v>
      </c>
      <c r="C11" s="842"/>
      <c r="D11" s="842"/>
      <c r="E11" s="842"/>
      <c r="F11" s="842"/>
      <c r="G11" s="842"/>
      <c r="H11" s="842"/>
      <c r="I11" s="842"/>
      <c r="J11" s="842"/>
      <c r="K11" s="842"/>
      <c r="L11" s="842"/>
      <c r="M11" s="842"/>
      <c r="N11" s="842"/>
      <c r="O11" s="842"/>
      <c r="P11" s="843"/>
      <c r="Q11" s="844">
        <v>12</v>
      </c>
      <c r="R11" s="845"/>
      <c r="S11" s="845"/>
      <c r="T11" s="845"/>
      <c r="U11" s="845"/>
      <c r="V11" s="845">
        <v>12</v>
      </c>
      <c r="W11" s="845"/>
      <c r="X11" s="845"/>
      <c r="Y11" s="845"/>
      <c r="Z11" s="845"/>
      <c r="AA11" s="845">
        <f t="shared" si="0"/>
        <v>0</v>
      </c>
      <c r="AB11" s="845"/>
      <c r="AC11" s="845"/>
      <c r="AD11" s="845"/>
      <c r="AE11" s="846"/>
      <c r="AF11" s="847" t="s">
        <v>129</v>
      </c>
      <c r="AG11" s="848"/>
      <c r="AH11" s="848"/>
      <c r="AI11" s="848"/>
      <c r="AJ11" s="849"/>
      <c r="AK11" s="850" t="s">
        <v>582</v>
      </c>
      <c r="AL11" s="851"/>
      <c r="AM11" s="851"/>
      <c r="AN11" s="851"/>
      <c r="AO11" s="851"/>
      <c r="AP11" s="851" t="s">
        <v>582</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5223</v>
      </c>
      <c r="R23" s="880"/>
      <c r="S23" s="880"/>
      <c r="T23" s="880"/>
      <c r="U23" s="880"/>
      <c r="V23" s="880">
        <v>4937</v>
      </c>
      <c r="W23" s="880"/>
      <c r="X23" s="880"/>
      <c r="Y23" s="880"/>
      <c r="Z23" s="880"/>
      <c r="AA23" s="880">
        <v>286</v>
      </c>
      <c r="AB23" s="880"/>
      <c r="AC23" s="880"/>
      <c r="AD23" s="880"/>
      <c r="AE23" s="881"/>
      <c r="AF23" s="882">
        <v>281</v>
      </c>
      <c r="AG23" s="880"/>
      <c r="AH23" s="880"/>
      <c r="AI23" s="880"/>
      <c r="AJ23" s="883"/>
      <c r="AK23" s="884"/>
      <c r="AL23" s="885"/>
      <c r="AM23" s="885"/>
      <c r="AN23" s="885"/>
      <c r="AO23" s="885"/>
      <c r="AP23" s="880">
        <v>3335</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795</v>
      </c>
      <c r="R28" s="909"/>
      <c r="S28" s="909"/>
      <c r="T28" s="909"/>
      <c r="U28" s="909"/>
      <c r="V28" s="909">
        <v>795</v>
      </c>
      <c r="W28" s="909"/>
      <c r="X28" s="909"/>
      <c r="Y28" s="909"/>
      <c r="Z28" s="909"/>
      <c r="AA28" s="909">
        <f>Q28-V28</f>
        <v>0</v>
      </c>
      <c r="AB28" s="909"/>
      <c r="AC28" s="909"/>
      <c r="AD28" s="909"/>
      <c r="AE28" s="910"/>
      <c r="AF28" s="911">
        <v>0</v>
      </c>
      <c r="AG28" s="909"/>
      <c r="AH28" s="909"/>
      <c r="AI28" s="909"/>
      <c r="AJ28" s="912"/>
      <c r="AK28" s="913">
        <v>63</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15</v>
      </c>
      <c r="R29" s="845"/>
      <c r="S29" s="845"/>
      <c r="T29" s="845"/>
      <c r="U29" s="845"/>
      <c r="V29" s="845">
        <v>15</v>
      </c>
      <c r="W29" s="845"/>
      <c r="X29" s="845"/>
      <c r="Y29" s="845"/>
      <c r="Z29" s="845"/>
      <c r="AA29" s="845">
        <f>Q29-V29</f>
        <v>0</v>
      </c>
      <c r="AB29" s="845"/>
      <c r="AC29" s="845"/>
      <c r="AD29" s="845"/>
      <c r="AE29" s="846"/>
      <c r="AF29" s="847" t="s">
        <v>129</v>
      </c>
      <c r="AG29" s="848"/>
      <c r="AH29" s="848"/>
      <c r="AI29" s="848"/>
      <c r="AJ29" s="849"/>
      <c r="AK29" s="916">
        <v>15</v>
      </c>
      <c r="AL29" s="917"/>
      <c r="AM29" s="917"/>
      <c r="AN29" s="917"/>
      <c r="AO29" s="917"/>
      <c r="AP29" s="917">
        <v>7</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631</v>
      </c>
      <c r="R30" s="845"/>
      <c r="S30" s="845"/>
      <c r="T30" s="845"/>
      <c r="U30" s="845"/>
      <c r="V30" s="845">
        <v>627</v>
      </c>
      <c r="W30" s="845"/>
      <c r="X30" s="845"/>
      <c r="Y30" s="845"/>
      <c r="Z30" s="845"/>
      <c r="AA30" s="845">
        <f t="shared" ref="AA30:AA34" si="1">Q30-V30</f>
        <v>4</v>
      </c>
      <c r="AB30" s="845"/>
      <c r="AC30" s="845"/>
      <c r="AD30" s="845"/>
      <c r="AE30" s="846"/>
      <c r="AF30" s="847">
        <v>4</v>
      </c>
      <c r="AG30" s="848"/>
      <c r="AH30" s="848"/>
      <c r="AI30" s="848"/>
      <c r="AJ30" s="849"/>
      <c r="AK30" s="916">
        <v>105</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4</v>
      </c>
      <c r="R31" s="845"/>
      <c r="S31" s="845"/>
      <c r="T31" s="845"/>
      <c r="U31" s="845"/>
      <c r="V31" s="845">
        <v>4</v>
      </c>
      <c r="W31" s="845"/>
      <c r="X31" s="845"/>
      <c r="Y31" s="845"/>
      <c r="Z31" s="845"/>
      <c r="AA31" s="845">
        <f t="shared" si="1"/>
        <v>0</v>
      </c>
      <c r="AB31" s="845"/>
      <c r="AC31" s="845"/>
      <c r="AD31" s="845"/>
      <c r="AE31" s="846"/>
      <c r="AF31" s="847" t="s">
        <v>129</v>
      </c>
      <c r="AG31" s="848"/>
      <c r="AH31" s="848"/>
      <c r="AI31" s="848"/>
      <c r="AJ31" s="849"/>
      <c r="AK31" s="916">
        <v>2</v>
      </c>
      <c r="AL31" s="917"/>
      <c r="AM31" s="917"/>
      <c r="AN31" s="917"/>
      <c r="AO31" s="917"/>
      <c r="AP31" s="917" t="s">
        <v>582</v>
      </c>
      <c r="AQ31" s="917"/>
      <c r="AR31" s="917"/>
      <c r="AS31" s="917"/>
      <c r="AT31" s="917"/>
      <c r="AU31" s="917" t="s">
        <v>582</v>
      </c>
      <c r="AV31" s="917"/>
      <c r="AW31" s="917"/>
      <c r="AX31" s="917"/>
      <c r="AY31" s="917"/>
      <c r="AZ31" s="918" t="s">
        <v>582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107</v>
      </c>
      <c r="R32" s="845"/>
      <c r="S32" s="845"/>
      <c r="T32" s="845"/>
      <c r="U32" s="845"/>
      <c r="V32" s="845">
        <v>107</v>
      </c>
      <c r="W32" s="845"/>
      <c r="X32" s="845"/>
      <c r="Y32" s="845"/>
      <c r="Z32" s="845"/>
      <c r="AA32" s="845">
        <f t="shared" si="1"/>
        <v>0</v>
      </c>
      <c r="AB32" s="845"/>
      <c r="AC32" s="845"/>
      <c r="AD32" s="845"/>
      <c r="AE32" s="846"/>
      <c r="AF32" s="847">
        <v>0</v>
      </c>
      <c r="AG32" s="848"/>
      <c r="AH32" s="848"/>
      <c r="AI32" s="848"/>
      <c r="AJ32" s="849"/>
      <c r="AK32" s="916">
        <v>29</v>
      </c>
      <c r="AL32" s="917"/>
      <c r="AM32" s="917"/>
      <c r="AN32" s="917"/>
      <c r="AO32" s="917"/>
      <c r="AP32" s="917" t="s">
        <v>582</v>
      </c>
      <c r="AQ32" s="917"/>
      <c r="AR32" s="917"/>
      <c r="AS32" s="917"/>
      <c r="AT32" s="917"/>
      <c r="AU32" s="917" t="s">
        <v>582</v>
      </c>
      <c r="AV32" s="917"/>
      <c r="AW32" s="917"/>
      <c r="AX32" s="917"/>
      <c r="AY32" s="917"/>
      <c r="AZ32" s="918" t="s">
        <v>582</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200</v>
      </c>
      <c r="R33" s="845"/>
      <c r="S33" s="845"/>
      <c r="T33" s="845"/>
      <c r="U33" s="845"/>
      <c r="V33" s="845">
        <v>216</v>
      </c>
      <c r="W33" s="845"/>
      <c r="X33" s="845"/>
      <c r="Y33" s="845"/>
      <c r="Z33" s="845"/>
      <c r="AA33" s="845">
        <f t="shared" si="1"/>
        <v>-16</v>
      </c>
      <c r="AB33" s="845"/>
      <c r="AC33" s="845"/>
      <c r="AD33" s="845"/>
      <c r="AE33" s="846"/>
      <c r="AF33" s="847">
        <v>356</v>
      </c>
      <c r="AG33" s="848"/>
      <c r="AH33" s="848"/>
      <c r="AI33" s="848"/>
      <c r="AJ33" s="849"/>
      <c r="AK33" s="916">
        <v>12</v>
      </c>
      <c r="AL33" s="917"/>
      <c r="AM33" s="917"/>
      <c r="AN33" s="917"/>
      <c r="AO33" s="917"/>
      <c r="AP33" s="917">
        <v>600</v>
      </c>
      <c r="AQ33" s="917"/>
      <c r="AR33" s="917"/>
      <c r="AS33" s="917"/>
      <c r="AT33" s="917"/>
      <c r="AU33" s="917">
        <v>57</v>
      </c>
      <c r="AV33" s="917"/>
      <c r="AW33" s="917"/>
      <c r="AX33" s="917"/>
      <c r="AY33" s="917"/>
      <c r="AZ33" s="918" t="s">
        <v>582</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416</v>
      </c>
      <c r="C34" s="842"/>
      <c r="D34" s="842"/>
      <c r="E34" s="842"/>
      <c r="F34" s="842"/>
      <c r="G34" s="842"/>
      <c r="H34" s="842"/>
      <c r="I34" s="842"/>
      <c r="J34" s="842"/>
      <c r="K34" s="842"/>
      <c r="L34" s="842"/>
      <c r="M34" s="842"/>
      <c r="N34" s="842"/>
      <c r="O34" s="842"/>
      <c r="P34" s="843"/>
      <c r="Q34" s="844">
        <v>285</v>
      </c>
      <c r="R34" s="845"/>
      <c r="S34" s="845"/>
      <c r="T34" s="845"/>
      <c r="U34" s="845"/>
      <c r="V34" s="845">
        <v>264</v>
      </c>
      <c r="W34" s="845"/>
      <c r="X34" s="845"/>
      <c r="Y34" s="845"/>
      <c r="Z34" s="845"/>
      <c r="AA34" s="845">
        <f t="shared" si="1"/>
        <v>21</v>
      </c>
      <c r="AB34" s="845"/>
      <c r="AC34" s="845"/>
      <c r="AD34" s="845"/>
      <c r="AE34" s="846"/>
      <c r="AF34" s="847">
        <v>9</v>
      </c>
      <c r="AG34" s="848"/>
      <c r="AH34" s="848"/>
      <c r="AI34" s="848"/>
      <c r="AJ34" s="849"/>
      <c r="AK34" s="916">
        <v>165</v>
      </c>
      <c r="AL34" s="917"/>
      <c r="AM34" s="917"/>
      <c r="AN34" s="917"/>
      <c r="AO34" s="917"/>
      <c r="AP34" s="917">
        <v>1443</v>
      </c>
      <c r="AQ34" s="917"/>
      <c r="AR34" s="917"/>
      <c r="AS34" s="917"/>
      <c r="AT34" s="917"/>
      <c r="AU34" s="917">
        <v>1024</v>
      </c>
      <c r="AV34" s="917"/>
      <c r="AW34" s="917"/>
      <c r="AX34" s="917"/>
      <c r="AY34" s="917"/>
      <c r="AZ34" s="918" t="s">
        <v>582</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368</v>
      </c>
      <c r="AG63" s="928"/>
      <c r="AH63" s="928"/>
      <c r="AI63" s="928"/>
      <c r="AJ63" s="929"/>
      <c r="AK63" s="930"/>
      <c r="AL63" s="925"/>
      <c r="AM63" s="925"/>
      <c r="AN63" s="925"/>
      <c r="AO63" s="925"/>
      <c r="AP63" s="928">
        <v>2050</v>
      </c>
      <c r="AQ63" s="928"/>
      <c r="AR63" s="928"/>
      <c r="AS63" s="928"/>
      <c r="AT63" s="928"/>
      <c r="AU63" s="928">
        <v>1081</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401</v>
      </c>
      <c r="R66" s="804"/>
      <c r="S66" s="804"/>
      <c r="T66" s="804"/>
      <c r="U66" s="805"/>
      <c r="V66" s="803" t="s">
        <v>402</v>
      </c>
      <c r="W66" s="804"/>
      <c r="X66" s="804"/>
      <c r="Y66" s="804"/>
      <c r="Z66" s="805"/>
      <c r="AA66" s="803" t="s">
        <v>403</v>
      </c>
      <c r="AB66" s="804"/>
      <c r="AC66" s="804"/>
      <c r="AD66" s="804"/>
      <c r="AE66" s="805"/>
      <c r="AF66" s="938" t="s">
        <v>404</v>
      </c>
      <c r="AG66" s="899"/>
      <c r="AH66" s="899"/>
      <c r="AI66" s="899"/>
      <c r="AJ66" s="939"/>
      <c r="AK66" s="803" t="s">
        <v>405</v>
      </c>
      <c r="AL66" s="827"/>
      <c r="AM66" s="827"/>
      <c r="AN66" s="827"/>
      <c r="AO66" s="828"/>
      <c r="AP66" s="803" t="s">
        <v>421</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f>Q68-V68</f>
        <v>16</v>
      </c>
      <c r="AB68" s="952"/>
      <c r="AC68" s="952"/>
      <c r="AD68" s="952"/>
      <c r="AE68" s="952"/>
      <c r="AF68" s="952">
        <v>16</v>
      </c>
      <c r="AG68" s="952"/>
      <c r="AH68" s="952"/>
      <c r="AI68" s="952"/>
      <c r="AJ68" s="952"/>
      <c r="AK68" s="952">
        <v>64</v>
      </c>
      <c r="AL68" s="952"/>
      <c r="AM68" s="952"/>
      <c r="AN68" s="952"/>
      <c r="AO68" s="952"/>
      <c r="AP68" s="952" t="s">
        <v>582</v>
      </c>
      <c r="AQ68" s="952"/>
      <c r="AR68" s="952"/>
      <c r="AS68" s="952"/>
      <c r="AT68" s="952"/>
      <c r="AU68" s="952" t="s">
        <v>582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15308</v>
      </c>
      <c r="R69" s="917"/>
      <c r="S69" s="917"/>
      <c r="T69" s="917"/>
      <c r="U69" s="917"/>
      <c r="V69" s="917">
        <v>14789</v>
      </c>
      <c r="W69" s="917"/>
      <c r="X69" s="917"/>
      <c r="Y69" s="917"/>
      <c r="Z69" s="917"/>
      <c r="AA69" s="917">
        <f>Q69-V69</f>
        <v>519</v>
      </c>
      <c r="AB69" s="917"/>
      <c r="AC69" s="917"/>
      <c r="AD69" s="917"/>
      <c r="AE69" s="917"/>
      <c r="AF69" s="917">
        <v>519</v>
      </c>
      <c r="AG69" s="917"/>
      <c r="AH69" s="917"/>
      <c r="AI69" s="917"/>
      <c r="AJ69" s="917"/>
      <c r="AK69" s="917">
        <v>1469</v>
      </c>
      <c r="AL69" s="917"/>
      <c r="AM69" s="917"/>
      <c r="AN69" s="917"/>
      <c r="AO69" s="917"/>
      <c r="AP69" s="917">
        <v>2277</v>
      </c>
      <c r="AQ69" s="917"/>
      <c r="AR69" s="917"/>
      <c r="AS69" s="917"/>
      <c r="AT69" s="917"/>
      <c r="AU69" s="917">
        <v>16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25</v>
      </c>
      <c r="R70" s="917"/>
      <c r="S70" s="917"/>
      <c r="T70" s="917"/>
      <c r="U70" s="917"/>
      <c r="V70" s="917">
        <v>17</v>
      </c>
      <c r="W70" s="917"/>
      <c r="X70" s="917"/>
      <c r="Y70" s="917"/>
      <c r="Z70" s="917"/>
      <c r="AA70" s="917">
        <f t="shared" ref="AA70:AA71" si="2">Q70-V70</f>
        <v>8</v>
      </c>
      <c r="AB70" s="917"/>
      <c r="AC70" s="917"/>
      <c r="AD70" s="917"/>
      <c r="AE70" s="917"/>
      <c r="AF70" s="917">
        <v>8</v>
      </c>
      <c r="AG70" s="917"/>
      <c r="AH70" s="917"/>
      <c r="AI70" s="917"/>
      <c r="AJ70" s="917"/>
      <c r="AK70" s="917" t="s">
        <v>582</v>
      </c>
      <c r="AL70" s="917"/>
      <c r="AM70" s="917"/>
      <c r="AN70" s="917"/>
      <c r="AO70" s="917"/>
      <c r="AP70" s="917" t="s">
        <v>582</v>
      </c>
      <c r="AQ70" s="917"/>
      <c r="AR70" s="917"/>
      <c r="AS70" s="917"/>
      <c r="AT70" s="917"/>
      <c r="AU70" s="917" t="s">
        <v>582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134</v>
      </c>
      <c r="R71" s="917"/>
      <c r="S71" s="917"/>
      <c r="T71" s="917"/>
      <c r="U71" s="917"/>
      <c r="V71" s="917">
        <v>92</v>
      </c>
      <c r="W71" s="917"/>
      <c r="X71" s="917"/>
      <c r="Y71" s="917"/>
      <c r="Z71" s="917"/>
      <c r="AA71" s="917">
        <f t="shared" si="2"/>
        <v>42</v>
      </c>
      <c r="AB71" s="917"/>
      <c r="AC71" s="917"/>
      <c r="AD71" s="917"/>
      <c r="AE71" s="917"/>
      <c r="AF71" s="917">
        <v>42</v>
      </c>
      <c r="AG71" s="917"/>
      <c r="AH71" s="917"/>
      <c r="AI71" s="917"/>
      <c r="AJ71" s="917"/>
      <c r="AK71" s="917" t="s">
        <v>582</v>
      </c>
      <c r="AL71" s="917"/>
      <c r="AM71" s="917"/>
      <c r="AN71" s="917"/>
      <c r="AO71" s="917"/>
      <c r="AP71" s="917" t="s">
        <v>582</v>
      </c>
      <c r="AQ71" s="917"/>
      <c r="AR71" s="917"/>
      <c r="AS71" s="917"/>
      <c r="AT71" s="917"/>
      <c r="AU71" s="917" t="s">
        <v>582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397</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585</v>
      </c>
      <c r="AG88" s="928"/>
      <c r="AH88" s="928"/>
      <c r="AI88" s="928"/>
      <c r="AJ88" s="928"/>
      <c r="AK88" s="925"/>
      <c r="AL88" s="925"/>
      <c r="AM88" s="925"/>
      <c r="AN88" s="925"/>
      <c r="AO88" s="925"/>
      <c r="AP88" s="928">
        <v>2277</v>
      </c>
      <c r="AQ88" s="928"/>
      <c r="AR88" s="928"/>
      <c r="AS88" s="928"/>
      <c r="AT88" s="928"/>
      <c r="AU88" s="928">
        <v>16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40</v>
      </c>
      <c r="CS102" s="936"/>
      <c r="CT102" s="936"/>
      <c r="CU102" s="936"/>
      <c r="CV102" s="979"/>
      <c r="CW102" s="978"/>
      <c r="CX102" s="936"/>
      <c r="CY102" s="936"/>
      <c r="CZ102" s="936"/>
      <c r="DA102" s="979"/>
      <c r="DB102" s="978">
        <v>57</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308</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308</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308</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251331</v>
      </c>
      <c r="AB110" s="988"/>
      <c r="AC110" s="988"/>
      <c r="AD110" s="988"/>
      <c r="AE110" s="989"/>
      <c r="AF110" s="990">
        <v>250870</v>
      </c>
      <c r="AG110" s="988"/>
      <c r="AH110" s="988"/>
      <c r="AI110" s="988"/>
      <c r="AJ110" s="989"/>
      <c r="AK110" s="990">
        <v>242451</v>
      </c>
      <c r="AL110" s="988"/>
      <c r="AM110" s="988"/>
      <c r="AN110" s="988"/>
      <c r="AO110" s="989"/>
      <c r="AP110" s="991">
        <v>13.1</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2972097</v>
      </c>
      <c r="BR110" s="1023"/>
      <c r="BS110" s="1023"/>
      <c r="BT110" s="1023"/>
      <c r="BU110" s="1023"/>
      <c r="BV110" s="1023">
        <v>3040671</v>
      </c>
      <c r="BW110" s="1023"/>
      <c r="BX110" s="1023"/>
      <c r="BY110" s="1023"/>
      <c r="BZ110" s="1023"/>
      <c r="CA110" s="1023">
        <v>3335265</v>
      </c>
      <c r="CB110" s="1023"/>
      <c r="CC110" s="1023"/>
      <c r="CD110" s="1023"/>
      <c r="CE110" s="1023"/>
      <c r="CF110" s="1037">
        <v>180.2</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129</v>
      </c>
      <c r="BW111" s="1016"/>
      <c r="BX111" s="1016"/>
      <c r="BY111" s="1016"/>
      <c r="BZ111" s="1016"/>
      <c r="CA111" s="1016" t="s">
        <v>440</v>
      </c>
      <c r="CB111" s="1016"/>
      <c r="CC111" s="1016"/>
      <c r="CD111" s="1016"/>
      <c r="CE111" s="1016"/>
      <c r="CF111" s="1010" t="s">
        <v>443</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443</v>
      </c>
      <c r="DM111" s="1016"/>
      <c r="DN111" s="1016"/>
      <c r="DO111" s="1016"/>
      <c r="DP111" s="1016"/>
      <c r="DQ111" s="1016" t="s">
        <v>443</v>
      </c>
      <c r="DR111" s="1016"/>
      <c r="DS111" s="1016"/>
      <c r="DT111" s="1016"/>
      <c r="DU111" s="1016"/>
      <c r="DV111" s="1017" t="s">
        <v>129</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443</v>
      </c>
      <c r="AG112" s="1055"/>
      <c r="AH112" s="1055"/>
      <c r="AI112" s="1055"/>
      <c r="AJ112" s="1056"/>
      <c r="AK112" s="1057" t="s">
        <v>129</v>
      </c>
      <c r="AL112" s="1055"/>
      <c r="AM112" s="1055"/>
      <c r="AN112" s="1055"/>
      <c r="AO112" s="1056"/>
      <c r="AP112" s="1058" t="s">
        <v>440</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1803264</v>
      </c>
      <c r="BR112" s="1016"/>
      <c r="BS112" s="1016"/>
      <c r="BT112" s="1016"/>
      <c r="BU112" s="1016"/>
      <c r="BV112" s="1016">
        <v>1309842</v>
      </c>
      <c r="BW112" s="1016"/>
      <c r="BX112" s="1016"/>
      <c r="BY112" s="1016"/>
      <c r="BZ112" s="1016"/>
      <c r="CA112" s="1016">
        <v>1021870</v>
      </c>
      <c r="CB112" s="1016"/>
      <c r="CC112" s="1016"/>
      <c r="CD112" s="1016"/>
      <c r="CE112" s="1016"/>
      <c r="CF112" s="1010">
        <v>55.2</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129</v>
      </c>
      <c r="DM112" s="1016"/>
      <c r="DN112" s="1016"/>
      <c r="DO112" s="1016"/>
      <c r="DP112" s="1016"/>
      <c r="DQ112" s="1016" t="s">
        <v>443</v>
      </c>
      <c r="DR112" s="1016"/>
      <c r="DS112" s="1016"/>
      <c r="DT112" s="1016"/>
      <c r="DU112" s="1016"/>
      <c r="DV112" s="1017" t="s">
        <v>129</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156203</v>
      </c>
      <c r="AB113" s="1030"/>
      <c r="AC113" s="1030"/>
      <c r="AD113" s="1030"/>
      <c r="AE113" s="1031"/>
      <c r="AF113" s="1032">
        <v>131539</v>
      </c>
      <c r="AG113" s="1030"/>
      <c r="AH113" s="1030"/>
      <c r="AI113" s="1030"/>
      <c r="AJ113" s="1031"/>
      <c r="AK113" s="1032">
        <v>107291</v>
      </c>
      <c r="AL113" s="1030"/>
      <c r="AM113" s="1030"/>
      <c r="AN113" s="1030"/>
      <c r="AO113" s="1031"/>
      <c r="AP113" s="1033">
        <v>5.8</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37641</v>
      </c>
      <c r="BR113" s="1016"/>
      <c r="BS113" s="1016"/>
      <c r="BT113" s="1016"/>
      <c r="BU113" s="1016"/>
      <c r="BV113" s="1016">
        <v>33475</v>
      </c>
      <c r="BW113" s="1016"/>
      <c r="BX113" s="1016"/>
      <c r="BY113" s="1016"/>
      <c r="BZ113" s="1016"/>
      <c r="CA113" s="1016">
        <v>33323</v>
      </c>
      <c r="CB113" s="1016"/>
      <c r="CC113" s="1016"/>
      <c r="CD113" s="1016"/>
      <c r="CE113" s="1016"/>
      <c r="CF113" s="1010">
        <v>1.8</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443</v>
      </c>
      <c r="DH113" s="1055"/>
      <c r="DI113" s="1055"/>
      <c r="DJ113" s="1055"/>
      <c r="DK113" s="1056"/>
      <c r="DL113" s="1057" t="s">
        <v>443</v>
      </c>
      <c r="DM113" s="1055"/>
      <c r="DN113" s="1055"/>
      <c r="DO113" s="1055"/>
      <c r="DP113" s="1056"/>
      <c r="DQ113" s="1057" t="s">
        <v>440</v>
      </c>
      <c r="DR113" s="1055"/>
      <c r="DS113" s="1055"/>
      <c r="DT113" s="1055"/>
      <c r="DU113" s="1056"/>
      <c r="DV113" s="1058" t="s">
        <v>443</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7644</v>
      </c>
      <c r="AB114" s="1055"/>
      <c r="AC114" s="1055"/>
      <c r="AD114" s="1055"/>
      <c r="AE114" s="1056"/>
      <c r="AF114" s="1057">
        <v>7717</v>
      </c>
      <c r="AG114" s="1055"/>
      <c r="AH114" s="1055"/>
      <c r="AI114" s="1055"/>
      <c r="AJ114" s="1056"/>
      <c r="AK114" s="1057">
        <v>8375</v>
      </c>
      <c r="AL114" s="1055"/>
      <c r="AM114" s="1055"/>
      <c r="AN114" s="1055"/>
      <c r="AO114" s="1056"/>
      <c r="AP114" s="1058">
        <v>0.5</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956660</v>
      </c>
      <c r="BR114" s="1016"/>
      <c r="BS114" s="1016"/>
      <c r="BT114" s="1016"/>
      <c r="BU114" s="1016"/>
      <c r="BV114" s="1016">
        <v>982596</v>
      </c>
      <c r="BW114" s="1016"/>
      <c r="BX114" s="1016"/>
      <c r="BY114" s="1016"/>
      <c r="BZ114" s="1016"/>
      <c r="CA114" s="1016">
        <v>887536</v>
      </c>
      <c r="CB114" s="1016"/>
      <c r="CC114" s="1016"/>
      <c r="CD114" s="1016"/>
      <c r="CE114" s="1016"/>
      <c r="CF114" s="1010">
        <v>48</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443</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443</v>
      </c>
      <c r="AB115" s="1030"/>
      <c r="AC115" s="1030"/>
      <c r="AD115" s="1030"/>
      <c r="AE115" s="1031"/>
      <c r="AF115" s="1032" t="s">
        <v>443</v>
      </c>
      <c r="AG115" s="1030"/>
      <c r="AH115" s="1030"/>
      <c r="AI115" s="1030"/>
      <c r="AJ115" s="1031"/>
      <c r="AK115" s="1032" t="s">
        <v>443</v>
      </c>
      <c r="AL115" s="1030"/>
      <c r="AM115" s="1030"/>
      <c r="AN115" s="1030"/>
      <c r="AO115" s="1031"/>
      <c r="AP115" s="1033" t="s">
        <v>440</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v>66977</v>
      </c>
      <c r="BR115" s="1016"/>
      <c r="BS115" s="1016"/>
      <c r="BT115" s="1016"/>
      <c r="BU115" s="1016"/>
      <c r="BV115" s="1016">
        <v>68685</v>
      </c>
      <c r="BW115" s="1016"/>
      <c r="BX115" s="1016"/>
      <c r="BY115" s="1016"/>
      <c r="BZ115" s="1016"/>
      <c r="CA115" s="1016">
        <v>66776</v>
      </c>
      <c r="CB115" s="1016"/>
      <c r="CC115" s="1016"/>
      <c r="CD115" s="1016"/>
      <c r="CE115" s="1016"/>
      <c r="CF115" s="1010">
        <v>3.6</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129</v>
      </c>
      <c r="DM115" s="1055"/>
      <c r="DN115" s="1055"/>
      <c r="DO115" s="1055"/>
      <c r="DP115" s="1056"/>
      <c r="DQ115" s="1057" t="s">
        <v>129</v>
      </c>
      <c r="DR115" s="1055"/>
      <c r="DS115" s="1055"/>
      <c r="DT115" s="1055"/>
      <c r="DU115" s="1056"/>
      <c r="DV115" s="1058" t="s">
        <v>440</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53</v>
      </c>
      <c r="AB116" s="1055"/>
      <c r="AC116" s="1055"/>
      <c r="AD116" s="1055"/>
      <c r="AE116" s="1056"/>
      <c r="AF116" s="1057">
        <v>251</v>
      </c>
      <c r="AG116" s="1055"/>
      <c r="AH116" s="1055"/>
      <c r="AI116" s="1055"/>
      <c r="AJ116" s="1056"/>
      <c r="AK116" s="1057">
        <v>172</v>
      </c>
      <c r="AL116" s="1055"/>
      <c r="AM116" s="1055"/>
      <c r="AN116" s="1055"/>
      <c r="AO116" s="1056"/>
      <c r="AP116" s="1058">
        <v>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129</v>
      </c>
      <c r="CB116" s="1016"/>
      <c r="CC116" s="1016"/>
      <c r="CD116" s="1016"/>
      <c r="CE116" s="1016"/>
      <c r="CF116" s="1010" t="s">
        <v>443</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443</v>
      </c>
      <c r="DM116" s="1055"/>
      <c r="DN116" s="1055"/>
      <c r="DO116" s="1055"/>
      <c r="DP116" s="1056"/>
      <c r="DQ116" s="1057" t="s">
        <v>440</v>
      </c>
      <c r="DR116" s="1055"/>
      <c r="DS116" s="1055"/>
      <c r="DT116" s="1055"/>
      <c r="DU116" s="1056"/>
      <c r="DV116" s="1058" t="s">
        <v>440</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415231</v>
      </c>
      <c r="AB117" s="1073"/>
      <c r="AC117" s="1073"/>
      <c r="AD117" s="1073"/>
      <c r="AE117" s="1074"/>
      <c r="AF117" s="1075">
        <v>390377</v>
      </c>
      <c r="AG117" s="1073"/>
      <c r="AH117" s="1073"/>
      <c r="AI117" s="1073"/>
      <c r="AJ117" s="1074"/>
      <c r="AK117" s="1075">
        <v>358289</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308</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466</v>
      </c>
      <c r="BP119" s="1102"/>
      <c r="BQ119" s="1093">
        <v>5836639</v>
      </c>
      <c r="BR119" s="1094"/>
      <c r="BS119" s="1094"/>
      <c r="BT119" s="1094"/>
      <c r="BU119" s="1094"/>
      <c r="BV119" s="1094">
        <v>5435269</v>
      </c>
      <c r="BW119" s="1094"/>
      <c r="BX119" s="1094"/>
      <c r="BY119" s="1094"/>
      <c r="BZ119" s="1094"/>
      <c r="CA119" s="1094">
        <v>5344770</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1764876</v>
      </c>
      <c r="BR120" s="1023"/>
      <c r="BS120" s="1023"/>
      <c r="BT120" s="1023"/>
      <c r="BU120" s="1023"/>
      <c r="BV120" s="1023">
        <v>1812547</v>
      </c>
      <c r="BW120" s="1023"/>
      <c r="BX120" s="1023"/>
      <c r="BY120" s="1023"/>
      <c r="BZ120" s="1023"/>
      <c r="CA120" s="1023">
        <v>1838857</v>
      </c>
      <c r="CB120" s="1023"/>
      <c r="CC120" s="1023"/>
      <c r="CD120" s="1023"/>
      <c r="CE120" s="1023"/>
      <c r="CF120" s="1037">
        <v>99.3</v>
      </c>
      <c r="CG120" s="1038"/>
      <c r="CH120" s="1038"/>
      <c r="CI120" s="1038"/>
      <c r="CJ120" s="1038"/>
      <c r="CK120" s="1103" t="s">
        <v>470</v>
      </c>
      <c r="CL120" s="1104"/>
      <c r="CM120" s="1104"/>
      <c r="CN120" s="1104"/>
      <c r="CO120" s="1105"/>
      <c r="CP120" s="1111" t="s">
        <v>416</v>
      </c>
      <c r="CQ120" s="1112"/>
      <c r="CR120" s="1112"/>
      <c r="CS120" s="1112"/>
      <c r="CT120" s="1112"/>
      <c r="CU120" s="1112"/>
      <c r="CV120" s="1112"/>
      <c r="CW120" s="1112"/>
      <c r="CX120" s="1112"/>
      <c r="CY120" s="1112"/>
      <c r="CZ120" s="1112"/>
      <c r="DA120" s="1112"/>
      <c r="DB120" s="1112"/>
      <c r="DC120" s="1112"/>
      <c r="DD120" s="1112"/>
      <c r="DE120" s="1112"/>
      <c r="DF120" s="1113"/>
      <c r="DG120" s="1022">
        <v>1381432</v>
      </c>
      <c r="DH120" s="1023"/>
      <c r="DI120" s="1023"/>
      <c r="DJ120" s="1023"/>
      <c r="DK120" s="1023"/>
      <c r="DL120" s="1023">
        <v>1292464</v>
      </c>
      <c r="DM120" s="1023"/>
      <c r="DN120" s="1023"/>
      <c r="DO120" s="1023"/>
      <c r="DP120" s="1023"/>
      <c r="DQ120" s="1023">
        <v>1017071</v>
      </c>
      <c r="DR120" s="1023"/>
      <c r="DS120" s="1023"/>
      <c r="DT120" s="1023"/>
      <c r="DU120" s="1023"/>
      <c r="DV120" s="1024">
        <v>54.9</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81533</v>
      </c>
      <c r="BR121" s="1016"/>
      <c r="BS121" s="1016"/>
      <c r="BT121" s="1016"/>
      <c r="BU121" s="1016"/>
      <c r="BV121" s="1016">
        <v>56533</v>
      </c>
      <c r="BW121" s="1016"/>
      <c r="BX121" s="1016"/>
      <c r="BY121" s="1016"/>
      <c r="BZ121" s="1016"/>
      <c r="CA121" s="1016">
        <v>81533</v>
      </c>
      <c r="CB121" s="1016"/>
      <c r="CC121" s="1016"/>
      <c r="CD121" s="1016"/>
      <c r="CE121" s="1016"/>
      <c r="CF121" s="1010">
        <v>4.4000000000000004</v>
      </c>
      <c r="CG121" s="1011"/>
      <c r="CH121" s="1011"/>
      <c r="CI121" s="1011"/>
      <c r="CJ121" s="1011"/>
      <c r="CK121" s="1106"/>
      <c r="CL121" s="1107"/>
      <c r="CM121" s="1107"/>
      <c r="CN121" s="1107"/>
      <c r="CO121" s="1108"/>
      <c r="CP121" s="1116" t="s">
        <v>414</v>
      </c>
      <c r="CQ121" s="1117"/>
      <c r="CR121" s="1117"/>
      <c r="CS121" s="1117"/>
      <c r="CT121" s="1117"/>
      <c r="CU121" s="1117"/>
      <c r="CV121" s="1117"/>
      <c r="CW121" s="1117"/>
      <c r="CX121" s="1117"/>
      <c r="CY121" s="1117"/>
      <c r="CZ121" s="1117"/>
      <c r="DA121" s="1117"/>
      <c r="DB121" s="1117"/>
      <c r="DC121" s="1117"/>
      <c r="DD121" s="1117"/>
      <c r="DE121" s="1117"/>
      <c r="DF121" s="1118"/>
      <c r="DG121" s="1015">
        <v>421832</v>
      </c>
      <c r="DH121" s="1016"/>
      <c r="DI121" s="1016"/>
      <c r="DJ121" s="1016"/>
      <c r="DK121" s="1016"/>
      <c r="DL121" s="1016">
        <v>17378</v>
      </c>
      <c r="DM121" s="1016"/>
      <c r="DN121" s="1016"/>
      <c r="DO121" s="1016"/>
      <c r="DP121" s="1016"/>
      <c r="DQ121" s="1016">
        <v>4799</v>
      </c>
      <c r="DR121" s="1016"/>
      <c r="DS121" s="1016"/>
      <c r="DT121" s="1016"/>
      <c r="DU121" s="1016"/>
      <c r="DV121" s="1017">
        <v>0.3</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3280881</v>
      </c>
      <c r="BR122" s="1094"/>
      <c r="BS122" s="1094"/>
      <c r="BT122" s="1094"/>
      <c r="BU122" s="1094"/>
      <c r="BV122" s="1094">
        <v>3060829</v>
      </c>
      <c r="BW122" s="1094"/>
      <c r="BX122" s="1094"/>
      <c r="BY122" s="1094"/>
      <c r="BZ122" s="1094"/>
      <c r="CA122" s="1094">
        <v>3050543</v>
      </c>
      <c r="CB122" s="1094"/>
      <c r="CC122" s="1094"/>
      <c r="CD122" s="1094"/>
      <c r="CE122" s="1094"/>
      <c r="CF122" s="1114">
        <v>164.8</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474</v>
      </c>
      <c r="BP123" s="1102"/>
      <c r="BQ123" s="1161">
        <v>5127290</v>
      </c>
      <c r="BR123" s="1162"/>
      <c r="BS123" s="1162"/>
      <c r="BT123" s="1162"/>
      <c r="BU123" s="1162"/>
      <c r="BV123" s="1162">
        <v>4929909</v>
      </c>
      <c r="BW123" s="1162"/>
      <c r="BX123" s="1162"/>
      <c r="BY123" s="1162"/>
      <c r="BZ123" s="1162"/>
      <c r="CA123" s="1162">
        <v>4970933</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41.1</v>
      </c>
      <c r="BR124" s="1124"/>
      <c r="BS124" s="1124"/>
      <c r="BT124" s="1124"/>
      <c r="BU124" s="1124"/>
      <c r="BV124" s="1124">
        <v>29.6</v>
      </c>
      <c r="BW124" s="1124"/>
      <c r="BX124" s="1124"/>
      <c r="BY124" s="1124"/>
      <c r="BZ124" s="1124"/>
      <c r="CA124" s="1124">
        <v>20.100000000000001</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v>66977</v>
      </c>
      <c r="DH126" s="1016"/>
      <c r="DI126" s="1016"/>
      <c r="DJ126" s="1016"/>
      <c r="DK126" s="1016"/>
      <c r="DL126" s="1016">
        <v>68685</v>
      </c>
      <c r="DM126" s="1016"/>
      <c r="DN126" s="1016"/>
      <c r="DO126" s="1016"/>
      <c r="DP126" s="1016"/>
      <c r="DQ126" s="1016">
        <v>66776</v>
      </c>
      <c r="DR126" s="1016"/>
      <c r="DS126" s="1016"/>
      <c r="DT126" s="1016"/>
      <c r="DU126" s="1016"/>
      <c r="DV126" s="1017">
        <v>3.6</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t="s">
        <v>129</v>
      </c>
      <c r="AB128" s="1144"/>
      <c r="AC128" s="1144"/>
      <c r="AD128" s="1144"/>
      <c r="AE128" s="1145"/>
      <c r="AF128" s="1146" t="s">
        <v>129</v>
      </c>
      <c r="AG128" s="1144"/>
      <c r="AH128" s="1144"/>
      <c r="AI128" s="1144"/>
      <c r="AJ128" s="1145"/>
      <c r="AK128" s="1146" t="s">
        <v>129</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2041702</v>
      </c>
      <c r="AB129" s="1055"/>
      <c r="AC129" s="1055"/>
      <c r="AD129" s="1055"/>
      <c r="AE129" s="1056"/>
      <c r="AF129" s="1057">
        <v>2016539</v>
      </c>
      <c r="AG129" s="1055"/>
      <c r="AH129" s="1055"/>
      <c r="AI129" s="1055"/>
      <c r="AJ129" s="1056"/>
      <c r="AK129" s="1057">
        <v>2145331</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319017</v>
      </c>
      <c r="AB130" s="1055"/>
      <c r="AC130" s="1055"/>
      <c r="AD130" s="1055"/>
      <c r="AE130" s="1056"/>
      <c r="AF130" s="1057">
        <v>309993</v>
      </c>
      <c r="AG130" s="1055"/>
      <c r="AH130" s="1055"/>
      <c r="AI130" s="1055"/>
      <c r="AJ130" s="1056"/>
      <c r="AK130" s="1057">
        <v>294397</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4.5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1722685</v>
      </c>
      <c r="AB131" s="1080"/>
      <c r="AC131" s="1080"/>
      <c r="AD131" s="1080"/>
      <c r="AE131" s="1081"/>
      <c r="AF131" s="1079">
        <v>1706546</v>
      </c>
      <c r="AG131" s="1080"/>
      <c r="AH131" s="1080"/>
      <c r="AI131" s="1080"/>
      <c r="AJ131" s="1081"/>
      <c r="AK131" s="1079">
        <v>1850934</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20.100000000000001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5.5851185790000004</v>
      </c>
      <c r="AB132" s="1196"/>
      <c r="AC132" s="1196"/>
      <c r="AD132" s="1196"/>
      <c r="AE132" s="1197"/>
      <c r="AF132" s="1198">
        <v>4.7103330349999997</v>
      </c>
      <c r="AG132" s="1196"/>
      <c r="AH132" s="1196"/>
      <c r="AI132" s="1196"/>
      <c r="AJ132" s="1197"/>
      <c r="AK132" s="1198">
        <v>3.4518788890000001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6.2</v>
      </c>
      <c r="AB133" s="1179"/>
      <c r="AC133" s="1179"/>
      <c r="AD133" s="1179"/>
      <c r="AE133" s="1180"/>
      <c r="AF133" s="1178">
        <v>6</v>
      </c>
      <c r="AG133" s="1179"/>
      <c r="AH133" s="1179"/>
      <c r="AI133" s="1179"/>
      <c r="AJ133" s="1180"/>
      <c r="AK133" s="1178">
        <v>4.5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PoeHOSIsTy/szCpXF4z62mdJS+Simj8ERxsCfJUzs5doSEwahuvvXV1NDTIjxX5VSmF0OOr4oYoFwyQGV51xA==" saltValue="xH2meJ9Ujye+AcNZoCkM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C7FtVKdrgSA5L/O0n4ZDir5/O4TqC8C9l/xzaKgI7gtl+Tm7nbhPjj8rhkhN7Ooltptew9vsuQV7ZYE5DZITg==" saltValue="MbRzv7W2OmnrwuupstZZ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oLUHEzuz5r6RvUzhZFOzHSh/p8y7bO2wNUwrLdaMcJNqIsNSSFLJvRwOmul+SvDzuFDHVYrPb3Mu5H98/pvIg==" saltValue="mgYGNZnGB8mvnaRU+VSA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890033</v>
      </c>
      <c r="AP9" s="314">
        <v>162682</v>
      </c>
      <c r="AQ9" s="315">
        <v>133274</v>
      </c>
      <c r="AR9" s="316">
        <v>22.1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84881</v>
      </c>
      <c r="AP10" s="317">
        <v>15515</v>
      </c>
      <c r="AQ10" s="318">
        <v>18858</v>
      </c>
      <c r="AR10" s="319">
        <v>-17.7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1196</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9717</v>
      </c>
      <c r="AP13" s="317">
        <v>1776</v>
      </c>
      <c r="AQ13" s="318">
        <v>5360</v>
      </c>
      <c r="AR13" s="319">
        <v>-66.900000000000006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7422</v>
      </c>
      <c r="AP14" s="317">
        <v>1357</v>
      </c>
      <c r="AQ14" s="318">
        <v>2713</v>
      </c>
      <c r="AR14" s="319">
        <v>-50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-82778</v>
      </c>
      <c r="AP15" s="317">
        <v>-15130</v>
      </c>
      <c r="AQ15" s="318">
        <v>-11837</v>
      </c>
      <c r="AR15" s="319">
        <v>27.8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909275</v>
      </c>
      <c r="AP16" s="317">
        <v>166199</v>
      </c>
      <c r="AQ16" s="318">
        <v>149564</v>
      </c>
      <c r="AR16" s="319">
        <v>11.1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14.81</v>
      </c>
      <c r="AP21" s="331">
        <v>13.76</v>
      </c>
      <c r="AQ21" s="332">
        <v>1.05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97.2</v>
      </c>
      <c r="AP22" s="336">
        <v>95.5</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242451</v>
      </c>
      <c r="AP32" s="345">
        <v>44316</v>
      </c>
      <c r="AQ32" s="346">
        <v>71500</v>
      </c>
      <c r="AR32" s="347">
        <v>-38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107291</v>
      </c>
      <c r="AP35" s="345">
        <v>19611</v>
      </c>
      <c r="AQ35" s="346">
        <v>19534</v>
      </c>
      <c r="AR35" s="347">
        <v>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8375</v>
      </c>
      <c r="AP36" s="345">
        <v>1531</v>
      </c>
      <c r="AQ36" s="346">
        <v>5450</v>
      </c>
      <c r="AR36" s="347">
        <v>-71.900000000000006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511</v>
      </c>
      <c r="AP37" s="345" t="s">
        <v>511</v>
      </c>
      <c r="AQ37" s="346">
        <v>1039</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v>172</v>
      </c>
      <c r="AP38" s="348">
        <v>31</v>
      </c>
      <c r="AQ38" s="349">
        <v>9</v>
      </c>
      <c r="AR38" s="337">
        <v>244.4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t="s">
        <v>511</v>
      </c>
      <c r="AP39" s="345" t="s">
        <v>511</v>
      </c>
      <c r="AQ39" s="346">
        <v>-2217</v>
      </c>
      <c r="AR39" s="347" t="s">
        <v>511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-294397</v>
      </c>
      <c r="AP40" s="345">
        <v>-53810</v>
      </c>
      <c r="AQ40" s="346">
        <v>-63826</v>
      </c>
      <c r="AR40" s="347">
        <v>-15.7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63892</v>
      </c>
      <c r="AP41" s="345">
        <v>11678</v>
      </c>
      <c r="AQ41" s="346">
        <v>31490</v>
      </c>
      <c r="AR41" s="347">
        <v>-62.9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332679</v>
      </c>
      <c r="AN51" s="367">
        <v>58293</v>
      </c>
      <c r="AO51" s="368">
        <v>-4.9000000000000004</v>
      </c>
      <c r="AP51" s="369">
        <v>119882</v>
      </c>
      <c r="AQ51" s="370">
        <v>9.1</v>
      </c>
      <c r="AR51" s="371">
        <v>-14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160783</v>
      </c>
      <c r="AN52" s="375">
        <v>28173</v>
      </c>
      <c r="AO52" s="376">
        <v>42.9</v>
      </c>
      <c r="AP52" s="377">
        <v>66481</v>
      </c>
      <c r="AQ52" s="378">
        <v>6</v>
      </c>
      <c r="AR52" s="379">
        <v>36.9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702500</v>
      </c>
      <c r="AN53" s="367">
        <v>124667</v>
      </c>
      <c r="AO53" s="368">
        <v>113.9</v>
      </c>
      <c r="AP53" s="369">
        <v>116162</v>
      </c>
      <c r="AQ53" s="370">
        <v>-3.1</v>
      </c>
      <c r="AR53" s="371">
        <v>117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396564</v>
      </c>
      <c r="AN54" s="375">
        <v>70375</v>
      </c>
      <c r="AO54" s="376">
        <v>149.80000000000001</v>
      </c>
      <c r="AP54" s="377">
        <v>61562</v>
      </c>
      <c r="AQ54" s="378">
        <v>-7.4</v>
      </c>
      <c r="AR54" s="379">
        <v>157.19999999999999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646362</v>
      </c>
      <c r="AN55" s="367">
        <v>116002</v>
      </c>
      <c r="AO55" s="368">
        <v>-7</v>
      </c>
      <c r="AP55" s="369">
        <v>121449</v>
      </c>
      <c r="AQ55" s="370">
        <v>4.5999999999999996</v>
      </c>
      <c r="AR55" s="371">
        <v>-11.6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216482</v>
      </c>
      <c r="AN56" s="375">
        <v>38852</v>
      </c>
      <c r="AO56" s="376">
        <v>-44.8</v>
      </c>
      <c r="AP56" s="377">
        <v>62922</v>
      </c>
      <c r="AQ56" s="378">
        <v>2.2000000000000002</v>
      </c>
      <c r="AR56" s="379">
        <v>-47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541916</v>
      </c>
      <c r="AN57" s="367">
        <v>97748</v>
      </c>
      <c r="AO57" s="368">
        <v>-15.7</v>
      </c>
      <c r="AP57" s="369">
        <v>145139</v>
      </c>
      <c r="AQ57" s="370">
        <v>19.5</v>
      </c>
      <c r="AR57" s="371">
        <v>-35.200000000000003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90229</v>
      </c>
      <c r="AN58" s="375">
        <v>16275</v>
      </c>
      <c r="AO58" s="376">
        <v>-58.1</v>
      </c>
      <c r="AP58" s="377">
        <v>83762</v>
      </c>
      <c r="AQ58" s="378">
        <v>33.1</v>
      </c>
      <c r="AR58" s="379">
        <v>-91.2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944868</v>
      </c>
      <c r="AN59" s="367">
        <v>172705</v>
      </c>
      <c r="AO59" s="368">
        <v>76.7</v>
      </c>
      <c r="AP59" s="369">
        <v>125391</v>
      </c>
      <c r="AQ59" s="370">
        <v>-13.6</v>
      </c>
      <c r="AR59" s="371">
        <v>90.3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586684</v>
      </c>
      <c r="AN60" s="375">
        <v>107235</v>
      </c>
      <c r="AO60" s="376">
        <v>558.9</v>
      </c>
      <c r="AP60" s="377">
        <v>68516</v>
      </c>
      <c r="AQ60" s="378">
        <v>-18.2</v>
      </c>
      <c r="AR60" s="379">
        <v>577.1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633665</v>
      </c>
      <c r="AN61" s="382">
        <v>113883</v>
      </c>
      <c r="AO61" s="383">
        <v>32.6</v>
      </c>
      <c r="AP61" s="384">
        <v>125605</v>
      </c>
      <c r="AQ61" s="385">
        <v>3.3</v>
      </c>
      <c r="AR61" s="371">
        <v>29.3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290148</v>
      </c>
      <c r="AN62" s="375">
        <v>52182</v>
      </c>
      <c r="AO62" s="376">
        <v>129.69999999999999</v>
      </c>
      <c r="AP62" s="377">
        <v>68649</v>
      </c>
      <c r="AQ62" s="378">
        <v>3.1</v>
      </c>
      <c r="AR62" s="379">
        <v>126.6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adBLmWBX+cZeF45S7SrMyChcWpkUfi/YkMyFwoK+6jcUG5WST+4/wjimHUeoyEdzhmQjuCCYqJNK5wr5IEgTA==" saltValue="tB4hiCgahbZ8GxyNvlBwe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1" spans="125:125" ht="13.5" hidden="1" customHeight="1" x14ac:dyDescent="0.15">
      <c r="DU121" s="292"/>
    </row>
  </sheetData>
  <sheetProtection algorithmName="SHA-512" hashValue="XlpbaVj8R8ZmiV2UGmLtmaLxHGR4eZ4ofVUmsJl73Dx/pMp4eEd5b7HrsB7D5uLhAootbuMjdLppu+GDrx9s1A==" saltValue="mu1aXgERElpWFw/M1dC5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NqAVychssGXF8rRklJBS26TzXDFSozViQyqCft5o9GwY9jR41IKAUtIXAqGRqCWIXZnhuWv3PNeWYXb7cMCN0g==" saltValue="6KE92vIN9ZiYjVUWcjXY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39.479999999999997</v>
      </c>
      <c r="G47" s="12">
        <v>32.47</v>
      </c>
      <c r="H47" s="12">
        <v>18.899999999999999</v>
      </c>
      <c r="I47" s="12">
        <v>19.97</v>
      </c>
      <c r="J47" s="13">
        <v>30.44</v>
      </c>
    </row>
    <row r="48" spans="2:10" ht="57.75" customHeight="1" x14ac:dyDescent="0.15">
      <c r="B48" s="14"/>
      <c r="C48" s="1240" t="s">
        <v>4</v>
      </c>
      <c r="D48" s="1240"/>
      <c r="E48" s="1241"/>
      <c r="F48" s="15">
        <v>13.75</v>
      </c>
      <c r="G48" s="16">
        <v>10.34</v>
      </c>
      <c r="H48" s="16">
        <v>16.760000000000002</v>
      </c>
      <c r="I48" s="16">
        <v>17.48</v>
      </c>
      <c r="J48" s="17">
        <v>13.08</v>
      </c>
    </row>
    <row r="49" spans="2:10" ht="57.75" customHeight="1" thickBot="1" x14ac:dyDescent="0.2">
      <c r="B49" s="18"/>
      <c r="C49" s="1242" t="s">
        <v>5</v>
      </c>
      <c r="D49" s="1242"/>
      <c r="E49" s="1243"/>
      <c r="F49" s="19" t="s">
        <v>558</v>
      </c>
      <c r="G49" s="20" t="s">
        <v>559</v>
      </c>
      <c r="H49" s="20" t="s">
        <v>560</v>
      </c>
      <c r="I49" s="20">
        <v>1.34</v>
      </c>
      <c r="J49" s="21">
        <v>8.32</v>
      </c>
    </row>
    <row r="50" spans="2:10" ht="13.5" customHeight="1" x14ac:dyDescent="0.15"/>
  </sheetData>
  <sheetProtection algorithmName="SHA-512" hashValue="V4IV0IGedaIJYK8wxPyuMWEY6heqCmlds7yc3jVVmJAtkf4pQo7xIZXYlxY21/pae3NdRccatIrX3lqanCLcCw==" saltValue="/yxAkhCVqc4prp8Fnoth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2022-09-09T01:50:16Z</cp:lastPrinted>
  <dcterms:created xsi:type="dcterms:W3CDTF">2022-02-02T06:08:53Z</dcterms:created>
  <dcterms:modified xsi:type="dcterms:W3CDTF">2022-10-05T06:21:53Z</dcterms:modified>
  <cp:category/>
</cp:coreProperties>
</file>