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5446" windowWidth="7650" windowHeight="8295" tabRatio="808" activeTab="0"/>
  </bookViews>
  <sheets>
    <sheet name="32" sheetId="1" r:id="rId1"/>
    <sheet name="33" sheetId="2" r:id="rId2"/>
    <sheet name="34" sheetId="3" r:id="rId3"/>
    <sheet name="35" sheetId="4" r:id="rId4"/>
  </sheets>
  <definedNames>
    <definedName name="_xlnm.Print_Area" localSheetId="0">'32'!$A$1:$AO$55</definedName>
    <definedName name="_xlnm.Print_Area" localSheetId="1">'33'!$N$1:$AO$55</definedName>
    <definedName name="_xlnm.Print_Area" localSheetId="2">'34'!$A$1:$AH$55</definedName>
    <definedName name="_xlnm.Print_Area" localSheetId="3">'35'!$A$1:$AG$55</definedName>
  </definedNames>
  <calcPr fullCalcOnLoad="1"/>
</workbook>
</file>

<file path=xl/sharedStrings.xml><?xml version="1.0" encoding="utf-8"?>
<sst xmlns="http://schemas.openxmlformats.org/spreadsheetml/2006/main" count="761" uniqueCount="110">
  <si>
    <t>ゴルフ場利用税</t>
  </si>
  <si>
    <t>税 目</t>
  </si>
  <si>
    <t xml:space="preserve"> 区 分</t>
  </si>
  <si>
    <t>19年度</t>
  </si>
  <si>
    <t>20年度</t>
  </si>
  <si>
    <t>18年度</t>
  </si>
  <si>
    <t>特別地方消費税</t>
  </si>
  <si>
    <t>県民税</t>
  </si>
  <si>
    <t>法人</t>
  </si>
  <si>
    <t>個人</t>
  </si>
  <si>
    <t>利子割</t>
  </si>
  <si>
    <t>配当割</t>
  </si>
  <si>
    <t>株式等譲渡所得割</t>
  </si>
  <si>
    <t>事業税</t>
  </si>
  <si>
    <t>地方消費税</t>
  </si>
  <si>
    <t>不動産取得税</t>
  </si>
  <si>
    <t>たばこ税</t>
  </si>
  <si>
    <t>自動車税</t>
  </si>
  <si>
    <t>鉱区税</t>
  </si>
  <si>
    <t>自動車取得税</t>
  </si>
  <si>
    <t>軽油引取税</t>
  </si>
  <si>
    <t>狩猟税</t>
  </si>
  <si>
    <t>料理飲食等消費税</t>
  </si>
  <si>
    <t>狩猟者登録税</t>
  </si>
  <si>
    <t>入猟税</t>
  </si>
  <si>
    <t>法定外普通税</t>
  </si>
  <si>
    <t>県税合計</t>
  </si>
  <si>
    <t>同上調定額</t>
  </si>
  <si>
    <t>(B)</t>
  </si>
  <si>
    <t>(A)</t>
  </si>
  <si>
    <t>(A)/(B)</t>
  </si>
  <si>
    <t>(D)</t>
  </si>
  <si>
    <t>(E)</t>
  </si>
  <si>
    <t>(F)</t>
  </si>
  <si>
    <t>収入歩合</t>
  </si>
  <si>
    <t>地方交付税</t>
  </si>
  <si>
    <t>地方譲与税</t>
  </si>
  <si>
    <t>歳入決算額</t>
  </si>
  <si>
    <t>歳出決算額</t>
  </si>
  <si>
    <t>(C)</t>
  </si>
  <si>
    <t>(A)+(C)+(D)</t>
  </si>
  <si>
    <t>三税総計</t>
  </si>
  <si>
    <t>(A)</t>
  </si>
  <si>
    <t>(E)</t>
  </si>
  <si>
    <t>県税</t>
  </si>
  <si>
    <t>(A)+(C)+(D)</t>
  </si>
  <si>
    <t>三税</t>
  </si>
  <si>
    <t>歳　入
構成比</t>
  </si>
  <si>
    <t>平 成 11 年 度</t>
  </si>
  <si>
    <t>平 成 12 年 度</t>
  </si>
  <si>
    <t>平 成 13 年 度</t>
  </si>
  <si>
    <t>決　算　額</t>
  </si>
  <si>
    <t>千円</t>
  </si>
  <si>
    <t>対 前 年</t>
  </si>
  <si>
    <t>度 比 ％</t>
  </si>
  <si>
    <t>平 成 14 年 度</t>
  </si>
  <si>
    <t>平 成 15 年 度</t>
  </si>
  <si>
    <t>平 成 16 年 度</t>
  </si>
  <si>
    <t>平 成 17 年 度</t>
  </si>
  <si>
    <t>(B)</t>
  </si>
  <si>
    <t>(A)/(B)</t>
  </si>
  <si>
    <t>(C)</t>
  </si>
  <si>
    <t>(D)</t>
  </si>
  <si>
    <t>(A)+(C)+(D)</t>
  </si>
  <si>
    <t>(E)</t>
  </si>
  <si>
    <t>(F)</t>
  </si>
  <si>
    <t>(A)</t>
  </si>
  <si>
    <t>(E)</t>
  </si>
  <si>
    <t>(A)+(C)+(D)</t>
  </si>
  <si>
    <t>(E)</t>
  </si>
  <si>
    <t>平 成 18 年 度</t>
  </si>
  <si>
    <t>平 成 19 年 度</t>
  </si>
  <si>
    <t>平 成 20 年 度</t>
  </si>
  <si>
    <t>平 成 21 年 度</t>
  </si>
  <si>
    <t>14年度</t>
  </si>
  <si>
    <t>15年度</t>
  </si>
  <si>
    <t>16年度</t>
  </si>
  <si>
    <t>17年度</t>
  </si>
  <si>
    <t>21年度</t>
  </si>
  <si>
    <t xml:space="preserve"> 累　年　比　較　表</t>
  </si>
  <si>
    <t>法定外目的税
（産業廃棄物税）</t>
  </si>
  <si>
    <t>（普通税）</t>
  </si>
  <si>
    <t>法人税割</t>
  </si>
  <si>
    <t>うち超過課税
（森林環境税）</t>
  </si>
  <si>
    <t>うち超過課税
（0.8％）</t>
  </si>
  <si>
    <t>均等割</t>
  </si>
  <si>
    <t>所得割</t>
  </si>
  <si>
    <t>（目的税）</t>
  </si>
  <si>
    <t>（旧法による税）</t>
  </si>
  <si>
    <t>固定資産税（特例）</t>
  </si>
  <si>
    <t>－</t>
  </si>
  <si>
    <t>（つづき）</t>
  </si>
  <si>
    <t>予算額</t>
  </si>
  <si>
    <t>(旧普通税）</t>
  </si>
  <si>
    <t>(旧目的税）</t>
  </si>
  <si>
    <t>－</t>
  </si>
  <si>
    <t>(A)</t>
  </si>
  <si>
    <t>(A)</t>
  </si>
  <si>
    <t>(E)</t>
  </si>
  <si>
    <t>９. 県　税　収　入　額</t>
  </si>
  <si>
    <t>平 成 22 年 度</t>
  </si>
  <si>
    <t>22年度</t>
  </si>
  <si>
    <t>－</t>
  </si>
  <si>
    <t>平 成 23 年 度</t>
  </si>
  <si>
    <t>指　　数　（平成13年度=100） (%)</t>
  </si>
  <si>
    <t>23年度</t>
  </si>
  <si>
    <t>－</t>
  </si>
  <si>
    <t>－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</si>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</sst>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0_ "/>
    <numFmt numFmtId="180" formatCode="#,##0_);[Red]\(#,##0\)"/>
    <numFmt numFmtId="181" formatCode="0;&quot;△ &quot;0"/>
    <numFmt numFmtId="182" formatCode="#,##0;&quot;△ &quot;#,##0"/>
    <numFmt numFmtId="183" formatCode="#,##0;[Red]#,##0"/>
    <numFmt numFmtId="184" formatCode="#,##0.0_);[Red]\(#,##0.0\)"/>
    <numFmt numFmtId="185" formatCode="#,##0.0_ "/>
    <numFmt numFmtId="186" formatCode="[&lt;=999]000;[&lt;=9999]000\-00;000\-0000"/>
    <numFmt numFmtId="187" formatCode="#,##0.0"/>
    <numFmt numFmtId="188" formatCode="0.0%"/>
    <numFmt numFmtId="189" formatCode="0.0_);[Red]\(0.0\)"/>
    <numFmt numFmtId="190" formatCode="0.0_);\(0.0\)"/>
    <numFmt numFmtId="191" formatCode="0_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標準ゴシック"/>
      <family val="3"/>
    </font>
    <font>
      <u val="single"/>
      <sz val="8.25"/>
      <color indexed="36"/>
      <name val="標準ゴシック"/>
      <family val="3"/>
    </font>
    <font>
      <sz val="11"/>
      <name val="ＭＳ ゴシック"/>
      <family val="3"/>
    </font>
    <font>
      <b/>
      <sz val="16"/>
      <name val="ＤＨＰ平成明朝体W7"/>
      <family val="0"/>
    </font>
    <font>
      <sz val="18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2" fontId="13" fillId="0" borderId="2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distributed" vertical="center"/>
    </xf>
    <xf numFmtId="2" fontId="5" fillId="0" borderId="3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/>
    </xf>
    <xf numFmtId="2" fontId="5" fillId="0" borderId="4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2" fontId="5" fillId="0" borderId="4" xfId="0" applyNumberFormat="1" applyFont="1" applyFill="1" applyBorder="1" applyAlignment="1">
      <alignment vertical="center"/>
    </xf>
    <xf numFmtId="2" fontId="14" fillId="0" borderId="4" xfId="0" applyNumberFormat="1" applyFont="1" applyFill="1" applyBorder="1" applyAlignment="1">
      <alignment vertical="center"/>
    </xf>
    <xf numFmtId="2" fontId="13" fillId="0" borderId="4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 applyProtection="1">
      <alignment horizontal="center"/>
      <protection locked="0"/>
    </xf>
    <xf numFmtId="2" fontId="14" fillId="0" borderId="2" xfId="0" applyNumberFormat="1" applyFont="1" applyFill="1" applyBorder="1" applyAlignment="1">
      <alignment vertical="center"/>
    </xf>
    <xf numFmtId="189" fontId="13" fillId="0" borderId="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19" fillId="0" borderId="0" xfId="0" applyNumberFormat="1" applyFont="1" applyFill="1" applyAlignment="1" applyProtection="1">
      <alignment horizontal="left"/>
      <protection locked="0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0" fontId="16" fillId="0" borderId="2" xfId="0" applyNumberFormat="1" applyFont="1" applyFill="1" applyBorder="1" applyAlignment="1">
      <alignment horizontal="right" vertical="center" wrapText="1"/>
    </xf>
    <xf numFmtId="184" fontId="16" fillId="0" borderId="6" xfId="0" applyNumberFormat="1" applyFont="1" applyFill="1" applyBorder="1" applyAlignment="1">
      <alignment horizontal="right" vertical="center" wrapText="1"/>
    </xf>
    <xf numFmtId="184" fontId="16" fillId="0" borderId="7" xfId="0" applyNumberFormat="1" applyFont="1" applyFill="1" applyBorder="1" applyAlignment="1">
      <alignment horizontal="right" vertical="center" wrapText="1"/>
    </xf>
    <xf numFmtId="184" fontId="16" fillId="0" borderId="8" xfId="0" applyNumberFormat="1" applyFont="1" applyFill="1" applyBorder="1" applyAlignment="1">
      <alignment horizontal="right" vertical="center" wrapText="1"/>
    </xf>
    <xf numFmtId="184" fontId="16" fillId="0" borderId="9" xfId="0" applyNumberFormat="1" applyFont="1" applyFill="1" applyBorder="1" applyAlignment="1">
      <alignment horizontal="right" vertical="center" wrapText="1"/>
    </xf>
    <xf numFmtId="184" fontId="16" fillId="0" borderId="10" xfId="0" applyNumberFormat="1" applyFont="1" applyFill="1" applyBorder="1" applyAlignment="1">
      <alignment horizontal="right" vertical="center" wrapText="1"/>
    </xf>
    <xf numFmtId="184" fontId="16" fillId="0" borderId="11" xfId="0" applyNumberFormat="1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5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180" fontId="16" fillId="0" borderId="6" xfId="0" applyNumberFormat="1" applyFont="1" applyFill="1" applyBorder="1" applyAlignment="1">
      <alignment horizontal="right" vertical="center" wrapText="1"/>
    </xf>
    <xf numFmtId="180" fontId="16" fillId="0" borderId="7" xfId="0" applyNumberFormat="1" applyFont="1" applyFill="1" applyBorder="1" applyAlignment="1">
      <alignment horizontal="right" vertical="center" wrapText="1"/>
    </xf>
    <xf numFmtId="180" fontId="16" fillId="0" borderId="8" xfId="0" applyNumberFormat="1" applyFont="1" applyFill="1" applyBorder="1" applyAlignment="1">
      <alignment horizontal="right" vertical="center" wrapText="1"/>
    </xf>
    <xf numFmtId="180" fontId="16" fillId="0" borderId="12" xfId="0" applyNumberFormat="1" applyFont="1" applyFill="1" applyBorder="1" applyAlignment="1">
      <alignment horizontal="right" vertical="center" wrapText="1"/>
    </xf>
    <xf numFmtId="180" fontId="16" fillId="0" borderId="5" xfId="0" applyNumberFormat="1" applyFont="1" applyFill="1" applyBorder="1" applyAlignment="1">
      <alignment horizontal="right" vertical="center" wrapText="1"/>
    </xf>
    <xf numFmtId="180" fontId="16" fillId="0" borderId="13" xfId="0" applyNumberFormat="1" applyFont="1" applyFill="1" applyBorder="1" applyAlignment="1">
      <alignment horizontal="right" vertical="center" wrapText="1"/>
    </xf>
    <xf numFmtId="180" fontId="16" fillId="0" borderId="14" xfId="0" applyNumberFormat="1" applyFont="1" applyFill="1" applyBorder="1" applyAlignment="1">
      <alignment horizontal="right" vertical="center" wrapText="1"/>
    </xf>
    <xf numFmtId="180" fontId="16" fillId="0" borderId="4" xfId="0" applyNumberFormat="1" applyFont="1" applyFill="1" applyBorder="1" applyAlignment="1">
      <alignment horizontal="right" vertical="center" wrapText="1"/>
    </xf>
    <xf numFmtId="189" fontId="16" fillId="0" borderId="14" xfId="0" applyNumberFormat="1" applyFont="1" applyFill="1" applyBorder="1" applyAlignment="1">
      <alignment horizontal="right" vertical="center" wrapText="1"/>
    </xf>
    <xf numFmtId="189" fontId="16" fillId="0" borderId="4" xfId="0" applyNumberFormat="1" applyFont="1" applyFill="1" applyBorder="1" applyAlignment="1">
      <alignment horizontal="right" vertical="center" wrapText="1"/>
    </xf>
    <xf numFmtId="189" fontId="16" fillId="0" borderId="2" xfId="0" applyNumberFormat="1" applyFont="1" applyFill="1" applyBorder="1" applyAlignment="1">
      <alignment horizontal="right" vertical="center" wrapText="1"/>
    </xf>
    <xf numFmtId="184" fontId="16" fillId="0" borderId="14" xfId="0" applyNumberFormat="1" applyFont="1" applyFill="1" applyBorder="1" applyAlignment="1">
      <alignment horizontal="right" vertical="center" wrapText="1"/>
    </xf>
    <xf numFmtId="184" fontId="16" fillId="0" borderId="4" xfId="0" applyNumberFormat="1" applyFont="1" applyFill="1" applyBorder="1" applyAlignment="1">
      <alignment horizontal="right" vertical="center" wrapText="1"/>
    </xf>
    <xf numFmtId="184" fontId="16" fillId="0" borderId="2" xfId="0" applyNumberFormat="1" applyFont="1" applyFill="1" applyBorder="1" applyAlignment="1">
      <alignment horizontal="right" vertical="center" wrapText="1"/>
    </xf>
    <xf numFmtId="180" fontId="15" fillId="0" borderId="14" xfId="0" applyNumberFormat="1" applyFont="1" applyFill="1" applyBorder="1" applyAlignment="1">
      <alignment horizontal="right" vertical="center" wrapText="1"/>
    </xf>
    <xf numFmtId="180" fontId="15" fillId="0" borderId="4" xfId="0" applyNumberFormat="1" applyFont="1" applyFill="1" applyBorder="1" applyAlignment="1">
      <alignment horizontal="right" vertical="center" wrapText="1"/>
    </xf>
    <xf numFmtId="180" fontId="15" fillId="0" borderId="2" xfId="0" applyNumberFormat="1" applyFont="1" applyFill="1" applyBorder="1" applyAlignment="1">
      <alignment horizontal="right" vertical="center" wrapText="1"/>
    </xf>
    <xf numFmtId="189" fontId="15" fillId="0" borderId="14" xfId="0" applyNumberFormat="1" applyFont="1" applyFill="1" applyBorder="1" applyAlignment="1">
      <alignment horizontal="right" vertical="center" wrapText="1"/>
    </xf>
    <xf numFmtId="189" fontId="15" fillId="0" borderId="4" xfId="0" applyNumberFormat="1" applyFont="1" applyFill="1" applyBorder="1" applyAlignment="1">
      <alignment horizontal="right" vertical="center" wrapText="1"/>
    </xf>
    <xf numFmtId="189" fontId="15" fillId="0" borderId="2" xfId="0" applyNumberFormat="1" applyFont="1" applyFill="1" applyBorder="1" applyAlignment="1">
      <alignment horizontal="right" vertical="center" wrapText="1"/>
    </xf>
    <xf numFmtId="180" fontId="16" fillId="0" borderId="15" xfId="0" applyNumberFormat="1" applyFont="1" applyFill="1" applyBorder="1" applyAlignment="1">
      <alignment horizontal="right" vertical="center" wrapText="1"/>
    </xf>
    <xf numFmtId="189" fontId="16" fillId="0" borderId="15" xfId="0" applyNumberFormat="1" applyFont="1" applyFill="1" applyBorder="1" applyAlignment="1">
      <alignment horizontal="right" vertical="center" wrapText="1"/>
    </xf>
    <xf numFmtId="180" fontId="16" fillId="0" borderId="14" xfId="0" applyNumberFormat="1" applyFont="1" applyFill="1" applyBorder="1" applyAlignment="1">
      <alignment vertical="center" wrapText="1"/>
    </xf>
    <xf numFmtId="180" fontId="16" fillId="0" borderId="4" xfId="0" applyNumberFormat="1" applyFont="1" applyFill="1" applyBorder="1" applyAlignment="1">
      <alignment vertical="center" wrapText="1"/>
    </xf>
    <xf numFmtId="180" fontId="16" fillId="0" borderId="2" xfId="0" applyNumberFormat="1" applyFont="1" applyFill="1" applyBorder="1" applyAlignment="1">
      <alignment vertical="center" wrapText="1"/>
    </xf>
    <xf numFmtId="180" fontId="15" fillId="0" borderId="14" xfId="0" applyNumberFormat="1" applyFont="1" applyFill="1" applyBorder="1" applyAlignment="1">
      <alignment vertical="center" wrapText="1"/>
    </xf>
    <xf numFmtId="180" fontId="15" fillId="0" borderId="4" xfId="0" applyNumberFormat="1" applyFont="1" applyFill="1" applyBorder="1" applyAlignment="1">
      <alignment vertical="center" wrapText="1"/>
    </xf>
    <xf numFmtId="180" fontId="15" fillId="0" borderId="2" xfId="0" applyNumberFormat="1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6" fontId="5" fillId="0" borderId="6" xfId="19" applyFont="1" applyFill="1" applyBorder="1" applyAlignment="1">
      <alignment horizontal="center" wrapText="1"/>
    </xf>
    <xf numFmtId="6" fontId="5" fillId="0" borderId="7" xfId="19" applyFont="1" applyFill="1" applyBorder="1" applyAlignment="1">
      <alignment horizontal="center" wrapText="1"/>
    </xf>
    <xf numFmtId="6" fontId="5" fillId="0" borderId="8" xfId="19" applyFont="1" applyFill="1" applyBorder="1" applyAlignment="1">
      <alignment horizontal="center" wrapText="1"/>
    </xf>
    <xf numFmtId="6" fontId="5" fillId="0" borderId="6" xfId="19" applyFont="1" applyFill="1" applyBorder="1" applyAlignment="1">
      <alignment horizontal="center"/>
    </xf>
    <xf numFmtId="6" fontId="5" fillId="0" borderId="7" xfId="19" applyFont="1" applyFill="1" applyBorder="1" applyAlignment="1">
      <alignment horizontal="center"/>
    </xf>
    <xf numFmtId="6" fontId="5" fillId="0" borderId="8" xfId="19" applyFont="1" applyFill="1" applyBorder="1" applyAlignment="1">
      <alignment horizontal="center"/>
    </xf>
    <xf numFmtId="6" fontId="13" fillId="0" borderId="9" xfId="19" applyFont="1" applyFill="1" applyBorder="1" applyAlignment="1">
      <alignment horizontal="right"/>
    </xf>
    <xf numFmtId="6" fontId="13" fillId="0" borderId="10" xfId="19" applyFont="1" applyFill="1" applyBorder="1" applyAlignment="1">
      <alignment horizontal="right"/>
    </xf>
    <xf numFmtId="6" fontId="13" fillId="0" borderId="11" xfId="19" applyFont="1" applyFill="1" applyBorder="1" applyAlignment="1">
      <alignment horizontal="right"/>
    </xf>
    <xf numFmtId="6" fontId="5" fillId="0" borderId="9" xfId="19" applyFont="1" applyFill="1" applyBorder="1" applyAlignment="1">
      <alignment horizontal="center"/>
    </xf>
    <xf numFmtId="6" fontId="5" fillId="0" borderId="10" xfId="19" applyFont="1" applyFill="1" applyBorder="1" applyAlignment="1">
      <alignment horizontal="center"/>
    </xf>
    <xf numFmtId="6" fontId="5" fillId="0" borderId="11" xfId="19" applyFont="1" applyFill="1" applyBorder="1" applyAlignment="1">
      <alignment horizontal="center"/>
    </xf>
    <xf numFmtId="0" fontId="19" fillId="0" borderId="0" xfId="0" applyNumberFormat="1" applyFont="1" applyFill="1" applyAlignment="1" applyProtection="1">
      <alignment horizontal="right"/>
      <protection locked="0"/>
    </xf>
    <xf numFmtId="189" fontId="16" fillId="0" borderId="14" xfId="0" applyNumberFormat="1" applyFont="1" applyFill="1" applyBorder="1" applyAlignment="1">
      <alignment vertical="center" wrapText="1"/>
    </xf>
    <xf numFmtId="189" fontId="16" fillId="0" borderId="4" xfId="0" applyNumberFormat="1" applyFont="1" applyFill="1" applyBorder="1" applyAlignment="1">
      <alignment vertical="center" wrapText="1"/>
    </xf>
    <xf numFmtId="189" fontId="16" fillId="0" borderId="2" xfId="0" applyNumberFormat="1" applyFont="1" applyFill="1" applyBorder="1" applyAlignment="1">
      <alignment vertical="center" wrapText="1"/>
    </xf>
    <xf numFmtId="189" fontId="15" fillId="0" borderId="14" xfId="0" applyNumberFormat="1" applyFont="1" applyFill="1" applyBorder="1" applyAlignment="1">
      <alignment vertical="center" wrapText="1"/>
    </xf>
    <xf numFmtId="189" fontId="15" fillId="0" borderId="4" xfId="0" applyNumberFormat="1" applyFont="1" applyFill="1" applyBorder="1" applyAlignment="1">
      <alignment vertical="center" wrapText="1"/>
    </xf>
    <xf numFmtId="189" fontId="15" fillId="0" borderId="2" xfId="0" applyNumberFormat="1" applyFont="1" applyFill="1" applyBorder="1" applyAlignment="1">
      <alignment vertical="center" wrapText="1"/>
    </xf>
    <xf numFmtId="184" fontId="16" fillId="0" borderId="15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distributed" vertical="center" shrinkToFit="1"/>
    </xf>
    <xf numFmtId="2" fontId="5" fillId="0" borderId="4" xfId="0" applyNumberFormat="1" applyFont="1" applyBorder="1" applyAlignment="1">
      <alignment horizontal="distributed" vertical="center" shrinkToFit="1"/>
    </xf>
    <xf numFmtId="2" fontId="5" fillId="0" borderId="3" xfId="0" applyNumberFormat="1" applyFont="1" applyBorder="1" applyAlignment="1">
      <alignment horizontal="right" vertical="center" shrinkToFit="1"/>
    </xf>
    <xf numFmtId="2" fontId="5" fillId="0" borderId="2" xfId="0" applyNumberFormat="1" applyFont="1" applyBorder="1" applyAlignment="1">
      <alignment horizontal="right" vertical="center" shrinkToFi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2" fontId="5" fillId="0" borderId="19" xfId="0" applyNumberFormat="1" applyFont="1" applyFill="1" applyBorder="1" applyAlignment="1">
      <alignment horizontal="distributed" vertical="center"/>
    </xf>
    <xf numFmtId="2" fontId="5" fillId="0" borderId="4" xfId="0" applyNumberFormat="1" applyFont="1" applyFill="1" applyBorder="1" applyAlignment="1">
      <alignment horizontal="distributed" vertical="center"/>
    </xf>
    <xf numFmtId="2" fontId="5" fillId="0" borderId="2" xfId="0" applyNumberFormat="1" applyFont="1" applyFill="1" applyBorder="1" applyAlignment="1">
      <alignment horizontal="distributed" vertical="center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distributed" vertical="center"/>
    </xf>
    <xf numFmtId="2" fontId="11" fillId="0" borderId="4" xfId="0" applyNumberFormat="1" applyFont="1" applyFill="1" applyBorder="1" applyAlignment="1">
      <alignment horizontal="distributed" vertical="center"/>
    </xf>
    <xf numFmtId="2" fontId="11" fillId="0" borderId="2" xfId="0" applyNumberFormat="1" applyFont="1" applyFill="1" applyBorder="1" applyAlignment="1">
      <alignment horizontal="distributed" vertical="center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180" fontId="15" fillId="0" borderId="15" xfId="0" applyNumberFormat="1" applyFont="1" applyFill="1" applyBorder="1" applyAlignment="1">
      <alignment horizontal="right" vertical="center" wrapText="1"/>
    </xf>
    <xf numFmtId="2" fontId="5" fillId="0" borderId="20" xfId="0" applyNumberFormat="1" applyFont="1" applyFill="1" applyBorder="1" applyAlignment="1">
      <alignment horizontal="distributed" vertical="center"/>
    </xf>
    <xf numFmtId="2" fontId="5" fillId="0" borderId="15" xfId="0" applyNumberFormat="1" applyFont="1" applyFill="1" applyBorder="1" applyAlignment="1">
      <alignment horizontal="distributed" vertical="center"/>
    </xf>
    <xf numFmtId="2" fontId="5" fillId="0" borderId="21" xfId="0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 vertical="top"/>
    </xf>
    <xf numFmtId="2" fontId="5" fillId="0" borderId="9" xfId="0" applyNumberFormat="1" applyFont="1" applyBorder="1" applyAlignment="1">
      <alignment horizontal="center" vertical="top"/>
    </xf>
    <xf numFmtId="2" fontId="5" fillId="0" borderId="23" xfId="0" applyNumberFormat="1" applyFont="1" applyBorder="1" applyAlignment="1" applyProtection="1">
      <alignment horizontal="center"/>
      <protection locked="0"/>
    </xf>
    <xf numFmtId="2" fontId="5" fillId="0" borderId="24" xfId="0" applyNumberFormat="1" applyFont="1" applyBorder="1" applyAlignment="1" applyProtection="1">
      <alignment horizontal="center"/>
      <protection locked="0"/>
    </xf>
    <xf numFmtId="2" fontId="5" fillId="0" borderId="25" xfId="0" applyNumberFormat="1" applyFont="1" applyBorder="1" applyAlignment="1" applyProtection="1">
      <alignment horizontal="center"/>
      <protection locked="0"/>
    </xf>
    <xf numFmtId="2" fontId="5" fillId="0" borderId="1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6" xfId="0" applyNumberFormat="1" applyFont="1" applyBorder="1" applyAlignment="1" applyProtection="1">
      <alignment horizontal="center"/>
      <protection locked="0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5" fillId="0" borderId="27" xfId="0" applyNumberFormat="1" applyFont="1" applyBorder="1" applyAlignment="1" applyProtection="1">
      <alignment horizontal="center"/>
      <protection locked="0"/>
    </xf>
    <xf numFmtId="2" fontId="5" fillId="0" borderId="28" xfId="0" applyNumberFormat="1" applyFont="1" applyBorder="1" applyAlignment="1" applyProtection="1">
      <alignment horizontal="center"/>
      <protection locked="0"/>
    </xf>
    <xf numFmtId="2" fontId="5" fillId="0" borderId="29" xfId="0" applyNumberFormat="1" applyFont="1" applyFill="1" applyBorder="1" applyAlignment="1">
      <alignment horizontal="distributed" vertical="center"/>
    </xf>
    <xf numFmtId="2" fontId="5" fillId="0" borderId="30" xfId="0" applyNumberFormat="1" applyFont="1" applyFill="1" applyBorder="1" applyAlignment="1">
      <alignment horizontal="distributed" vertical="center"/>
    </xf>
    <xf numFmtId="2" fontId="5" fillId="0" borderId="27" xfId="0" applyNumberFormat="1" applyFont="1" applyFill="1" applyBorder="1" applyAlignment="1">
      <alignment horizontal="distributed" vertical="center"/>
    </xf>
    <xf numFmtId="2" fontId="5" fillId="0" borderId="3" xfId="0" applyNumberFormat="1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90" fontId="16" fillId="0" borderId="14" xfId="0" applyNumberFormat="1" applyFont="1" applyFill="1" applyBorder="1" applyAlignment="1">
      <alignment horizontal="right" vertical="center" wrapText="1"/>
    </xf>
    <xf numFmtId="184" fontId="15" fillId="0" borderId="15" xfId="0" applyNumberFormat="1" applyFont="1" applyFill="1" applyBorder="1" applyAlignment="1">
      <alignment horizontal="right" vertical="center" wrapText="1"/>
    </xf>
    <xf numFmtId="2" fontId="11" fillId="0" borderId="29" xfId="0" applyNumberFormat="1" applyFont="1" applyFill="1" applyBorder="1" applyAlignment="1">
      <alignment horizontal="distributed" vertical="center"/>
    </xf>
    <xf numFmtId="2" fontId="11" fillId="0" borderId="15" xfId="0" applyNumberFormat="1" applyFont="1" applyFill="1" applyBorder="1" applyAlignment="1">
      <alignment horizontal="distributed" vertical="center"/>
    </xf>
    <xf numFmtId="2" fontId="11" fillId="0" borderId="14" xfId="0" applyNumberFormat="1" applyFont="1" applyFill="1" applyBorder="1" applyAlignment="1">
      <alignment horizontal="distributed" vertical="center"/>
    </xf>
    <xf numFmtId="2" fontId="5" fillId="0" borderId="14" xfId="0" applyNumberFormat="1" applyFont="1" applyFill="1" applyBorder="1" applyAlignment="1">
      <alignment horizontal="distributed" vertical="center"/>
    </xf>
    <xf numFmtId="2" fontId="12" fillId="0" borderId="1" xfId="0" applyNumberFormat="1" applyFont="1" applyFill="1" applyBorder="1" applyAlignment="1">
      <alignment horizontal="distributed" vertical="center" wrapText="1"/>
    </xf>
    <xf numFmtId="2" fontId="12" fillId="0" borderId="4" xfId="0" applyNumberFormat="1" applyFont="1" applyFill="1" applyBorder="1" applyAlignment="1">
      <alignment horizontal="distributed" vertical="center"/>
    </xf>
    <xf numFmtId="2" fontId="12" fillId="0" borderId="2" xfId="0" applyNumberFormat="1" applyFont="1" applyFill="1" applyBorder="1" applyAlignment="1">
      <alignment horizontal="distributed" vertical="center"/>
    </xf>
    <xf numFmtId="2" fontId="13" fillId="0" borderId="1" xfId="0" applyNumberFormat="1" applyFont="1" applyBorder="1" applyAlignment="1">
      <alignment horizontal="distributed" vertical="center" shrinkToFit="1"/>
    </xf>
    <xf numFmtId="2" fontId="13" fillId="0" borderId="4" xfId="0" applyNumberFormat="1" applyFont="1" applyBorder="1" applyAlignment="1">
      <alignment horizontal="distributed" vertical="center" shrinkToFit="1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13" fillId="0" borderId="34" xfId="0" applyNumberFormat="1" applyFont="1" applyFill="1" applyBorder="1" applyAlignment="1">
      <alignment horizontal="center" vertical="center"/>
    </xf>
    <xf numFmtId="2" fontId="13" fillId="0" borderId="35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 shrinkToFit="1"/>
    </xf>
    <xf numFmtId="2" fontId="5" fillId="0" borderId="6" xfId="0" applyNumberFormat="1" applyFont="1" applyFill="1" applyBorder="1" applyAlignment="1">
      <alignment horizontal="center" vertical="center" shrinkToFit="1"/>
    </xf>
    <xf numFmtId="2" fontId="5" fillId="0" borderId="22" xfId="0" applyNumberFormat="1" applyFont="1" applyFill="1" applyBorder="1" applyAlignment="1">
      <alignment horizontal="center" vertical="center" shrinkToFit="1"/>
    </xf>
    <xf numFmtId="2" fontId="5" fillId="0" borderId="9" xfId="0" applyNumberFormat="1" applyFont="1" applyFill="1" applyBorder="1" applyAlignment="1">
      <alignment horizontal="center" vertical="center" shrinkToFit="1"/>
    </xf>
    <xf numFmtId="2" fontId="5" fillId="0" borderId="21" xfId="0" applyNumberFormat="1" applyFont="1" applyFill="1" applyBorder="1" applyAlignment="1">
      <alignment horizontal="distributed" vertical="center"/>
    </xf>
    <xf numFmtId="189" fontId="16" fillId="0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4" fontId="16" fillId="0" borderId="12" xfId="0" applyNumberFormat="1" applyFont="1" applyFill="1" applyBorder="1" applyAlignment="1">
      <alignment horizontal="right" vertical="center" wrapText="1"/>
    </xf>
    <xf numFmtId="184" fontId="16" fillId="0" borderId="5" xfId="0" applyNumberFormat="1" applyFont="1" applyFill="1" applyBorder="1" applyAlignment="1">
      <alignment horizontal="right" vertical="center" wrapText="1"/>
    </xf>
    <xf numFmtId="184" fontId="16" fillId="0" borderId="1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184" fontId="16" fillId="0" borderId="35" xfId="0" applyNumberFormat="1" applyFont="1" applyFill="1" applyBorder="1" applyAlignment="1">
      <alignment horizontal="right" vertical="center" wrapText="1"/>
    </xf>
    <xf numFmtId="180" fontId="16" fillId="0" borderId="35" xfId="0" applyNumberFormat="1" applyFont="1" applyFill="1" applyBorder="1" applyAlignment="1">
      <alignment horizontal="right" vertical="center" wrapText="1"/>
    </xf>
    <xf numFmtId="189" fontId="16" fillId="0" borderId="7" xfId="0" applyNumberFormat="1" applyFont="1" applyFill="1" applyBorder="1" applyAlignment="1">
      <alignment horizontal="right" vertical="center" wrapText="1"/>
    </xf>
    <xf numFmtId="189" fontId="16" fillId="0" borderId="8" xfId="0" applyNumberFormat="1" applyFont="1" applyFill="1" applyBorder="1" applyAlignment="1">
      <alignment horizontal="right" vertical="center" wrapText="1"/>
    </xf>
    <xf numFmtId="189" fontId="16" fillId="0" borderId="9" xfId="0" applyNumberFormat="1" applyFont="1" applyFill="1" applyBorder="1" applyAlignment="1">
      <alignment horizontal="right" vertical="center" wrapText="1"/>
    </xf>
    <xf numFmtId="189" fontId="16" fillId="0" borderId="10" xfId="0" applyNumberFormat="1" applyFont="1" applyFill="1" applyBorder="1" applyAlignment="1">
      <alignment horizontal="right" vertical="center" wrapText="1"/>
    </xf>
    <xf numFmtId="189" fontId="16" fillId="0" borderId="11" xfId="0" applyNumberFormat="1" applyFont="1" applyFill="1" applyBorder="1" applyAlignment="1">
      <alignment horizontal="right" vertical="center" wrapText="1"/>
    </xf>
    <xf numFmtId="2" fontId="5" fillId="0" borderId="36" xfId="0" applyNumberFormat="1" applyFont="1" applyBorder="1" applyAlignment="1">
      <alignment horizontal="center" vertical="center"/>
    </xf>
    <xf numFmtId="6" fontId="5" fillId="0" borderId="31" xfId="19" applyFont="1" applyBorder="1" applyAlignment="1">
      <alignment horizontal="center" wrapText="1"/>
    </xf>
    <xf numFmtId="6" fontId="13" fillId="0" borderId="22" xfId="19" applyFont="1" applyBorder="1" applyAlignment="1">
      <alignment horizontal="right"/>
    </xf>
    <xf numFmtId="6" fontId="5" fillId="0" borderId="31" xfId="19" applyFont="1" applyBorder="1" applyAlignment="1">
      <alignment horizontal="center"/>
    </xf>
    <xf numFmtId="6" fontId="5" fillId="0" borderId="22" xfId="19" applyFont="1" applyBorder="1" applyAlignment="1">
      <alignment horizontal="center"/>
    </xf>
    <xf numFmtId="184" fontId="16" fillId="0" borderId="31" xfId="0" applyNumberFormat="1" applyFont="1" applyFill="1" applyBorder="1" applyAlignment="1">
      <alignment horizontal="right" vertical="center" wrapText="1"/>
    </xf>
    <xf numFmtId="184" fontId="16" fillId="0" borderId="22" xfId="0" applyNumberFormat="1" applyFont="1" applyFill="1" applyBorder="1" applyAlignment="1">
      <alignment horizontal="right" vertical="center" wrapText="1"/>
    </xf>
    <xf numFmtId="180" fontId="16" fillId="0" borderId="31" xfId="0" applyNumberFormat="1" applyFont="1" applyFill="1" applyBorder="1" applyAlignment="1">
      <alignment horizontal="right" vertical="center" wrapText="1"/>
    </xf>
    <xf numFmtId="180" fontId="16" fillId="0" borderId="32" xfId="0" applyNumberFormat="1" applyFont="1" applyFill="1" applyBorder="1" applyAlignment="1">
      <alignment horizontal="right" vertical="center" wrapText="1"/>
    </xf>
    <xf numFmtId="178" fontId="21" fillId="0" borderId="14" xfId="0" applyNumberFormat="1" applyFont="1" applyFill="1" applyBorder="1" applyAlignment="1">
      <alignment vertical="center" wrapText="1"/>
    </xf>
    <xf numFmtId="178" fontId="21" fillId="0" borderId="4" xfId="0" applyNumberFormat="1" applyFont="1" applyFill="1" applyBorder="1" applyAlignment="1">
      <alignment vertical="center" wrapText="1"/>
    </xf>
    <xf numFmtId="178" fontId="21" fillId="0" borderId="2" xfId="0" applyNumberFormat="1" applyFont="1" applyFill="1" applyBorder="1" applyAlignment="1">
      <alignment vertical="center" wrapText="1"/>
    </xf>
    <xf numFmtId="178" fontId="21" fillId="0" borderId="14" xfId="0" applyNumberFormat="1" applyFont="1" applyFill="1" applyBorder="1" applyAlignment="1">
      <alignment horizontal="right" vertical="center" wrapText="1"/>
    </xf>
    <xf numFmtId="178" fontId="21" fillId="0" borderId="4" xfId="0" applyNumberFormat="1" applyFont="1" applyFill="1" applyBorder="1" applyAlignment="1">
      <alignment horizontal="right" vertical="center" wrapText="1"/>
    </xf>
    <xf numFmtId="178" fontId="21" fillId="0" borderId="2" xfId="0" applyNumberFormat="1" applyFont="1" applyFill="1" applyBorder="1" applyAlignment="1">
      <alignment horizontal="right" vertical="center" wrapText="1"/>
    </xf>
    <xf numFmtId="191" fontId="21" fillId="0" borderId="14" xfId="0" applyNumberFormat="1" applyFont="1" applyFill="1" applyBorder="1" applyAlignment="1">
      <alignment vertical="center" wrapText="1"/>
    </xf>
    <xf numFmtId="191" fontId="21" fillId="0" borderId="4" xfId="0" applyNumberFormat="1" applyFont="1" applyFill="1" applyBorder="1" applyAlignment="1">
      <alignment vertical="center" wrapText="1"/>
    </xf>
    <xf numFmtId="191" fontId="21" fillId="0" borderId="2" xfId="0" applyNumberFormat="1" applyFont="1" applyFill="1" applyBorder="1" applyAlignment="1">
      <alignment vertical="center" wrapText="1"/>
    </xf>
    <xf numFmtId="178" fontId="15" fillId="0" borderId="14" xfId="0" applyNumberFormat="1" applyFont="1" applyFill="1" applyBorder="1" applyAlignment="1">
      <alignment vertical="center" wrapText="1"/>
    </xf>
    <xf numFmtId="178" fontId="15" fillId="0" borderId="4" xfId="0" applyNumberFormat="1" applyFont="1" applyFill="1" applyBorder="1" applyAlignment="1">
      <alignment vertical="center" wrapText="1"/>
    </xf>
    <xf numFmtId="178" fontId="15" fillId="0" borderId="2" xfId="0" applyNumberFormat="1" applyFont="1" applyFill="1" applyBorder="1" applyAlignment="1">
      <alignment vertical="center" wrapText="1"/>
    </xf>
    <xf numFmtId="180" fontId="15" fillId="0" borderId="15" xfId="0" applyNumberFormat="1" applyFont="1" applyFill="1" applyBorder="1" applyAlignment="1">
      <alignment vertical="center" wrapText="1"/>
    </xf>
    <xf numFmtId="178" fontId="16" fillId="0" borderId="14" xfId="0" applyNumberFormat="1" applyFont="1" applyFill="1" applyBorder="1" applyAlignment="1">
      <alignment horizontal="right" vertical="center" wrapText="1"/>
    </xf>
    <xf numFmtId="178" fontId="16" fillId="0" borderId="4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distributed" vertical="center"/>
    </xf>
    <xf numFmtId="2" fontId="13" fillId="0" borderId="1" xfId="0" applyNumberFormat="1" applyFont="1" applyFill="1" applyBorder="1" applyAlignment="1">
      <alignment horizontal="distributed" vertical="center" shrinkToFit="1"/>
    </xf>
    <xf numFmtId="2" fontId="13" fillId="0" borderId="4" xfId="0" applyNumberFormat="1" applyFont="1" applyFill="1" applyBorder="1" applyAlignment="1">
      <alignment horizontal="distributed" vertical="center" shrinkToFit="1"/>
    </xf>
    <xf numFmtId="2" fontId="5" fillId="0" borderId="3" xfId="0" applyNumberFormat="1" applyFont="1" applyFill="1" applyBorder="1" applyAlignment="1">
      <alignment horizontal="right" vertical="center" shrinkToFit="1"/>
    </xf>
    <xf numFmtId="2" fontId="5" fillId="0" borderId="2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distributed" vertical="center" shrinkToFit="1"/>
    </xf>
    <xf numFmtId="2" fontId="5" fillId="0" borderId="4" xfId="0" applyNumberFormat="1" applyFont="1" applyFill="1" applyBorder="1" applyAlignment="1">
      <alignment horizontal="distributed" vertical="center" shrinkToFit="1"/>
    </xf>
    <xf numFmtId="2" fontId="5" fillId="0" borderId="37" xfId="0" applyNumberFormat="1" applyFont="1" applyFill="1" applyBorder="1" applyAlignment="1">
      <alignment horizontal="distributed" vertical="center"/>
    </xf>
    <xf numFmtId="2" fontId="5" fillId="0" borderId="38" xfId="0" applyNumberFormat="1" applyFont="1" applyFill="1" applyBorder="1" applyAlignment="1" applyProtection="1">
      <alignment horizontal="center"/>
      <protection locked="0"/>
    </xf>
    <xf numFmtId="2" fontId="5" fillId="0" borderId="39" xfId="0" applyNumberFormat="1" applyFont="1" applyFill="1" applyBorder="1" applyAlignment="1" applyProtection="1">
      <alignment horizontal="center"/>
      <protection locked="0"/>
    </xf>
    <xf numFmtId="2" fontId="5" fillId="0" borderId="26" xfId="0" applyNumberFormat="1" applyFont="1" applyFill="1" applyBorder="1" applyAlignment="1" applyProtection="1">
      <alignment horizontal="center"/>
      <protection locked="0"/>
    </xf>
    <xf numFmtId="2" fontId="5" fillId="0" borderId="4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41" xfId="0" applyNumberFormat="1" applyFont="1" applyFill="1" applyBorder="1" applyAlignment="1" applyProtection="1">
      <alignment horizontal="center"/>
      <protection locked="0"/>
    </xf>
    <xf numFmtId="178" fontId="15" fillId="0" borderId="14" xfId="0" applyNumberFormat="1" applyFont="1" applyFill="1" applyBorder="1" applyAlignment="1">
      <alignment horizontal="right" vertical="center" wrapText="1"/>
    </xf>
    <xf numFmtId="178" fontId="15" fillId="0" borderId="4" xfId="0" applyNumberFormat="1" applyFont="1" applyFill="1" applyBorder="1" applyAlignment="1">
      <alignment horizontal="right" vertical="center" wrapText="1"/>
    </xf>
    <xf numFmtId="178" fontId="16" fillId="0" borderId="14" xfId="0" applyNumberFormat="1" applyFont="1" applyFill="1" applyBorder="1" applyAlignment="1">
      <alignment vertical="center" wrapText="1"/>
    </xf>
    <xf numFmtId="178" fontId="16" fillId="0" borderId="4" xfId="0" applyNumberFormat="1" applyFont="1" applyFill="1" applyBorder="1" applyAlignment="1">
      <alignment vertical="center" wrapText="1"/>
    </xf>
    <xf numFmtId="189" fontId="16" fillId="0" borderId="12" xfId="0" applyNumberFormat="1" applyFont="1" applyFill="1" applyBorder="1" applyAlignment="1">
      <alignment horizontal="right" vertical="center" wrapText="1"/>
    </xf>
    <xf numFmtId="189" fontId="16" fillId="0" borderId="5" xfId="0" applyNumberFormat="1" applyFont="1" applyFill="1" applyBorder="1" applyAlignment="1">
      <alignment horizontal="right" vertical="center" wrapText="1"/>
    </xf>
    <xf numFmtId="189" fontId="16" fillId="0" borderId="13" xfId="0" applyNumberFormat="1" applyFont="1" applyFill="1" applyBorder="1" applyAlignment="1">
      <alignment horizontal="right" vertical="center" wrapText="1"/>
    </xf>
    <xf numFmtId="184" fontId="15" fillId="0" borderId="14" xfId="0" applyNumberFormat="1" applyFont="1" applyFill="1" applyBorder="1" applyAlignment="1">
      <alignment horizontal="right" vertical="center" wrapText="1"/>
    </xf>
    <xf numFmtId="184" fontId="15" fillId="0" borderId="4" xfId="0" applyNumberFormat="1" applyFont="1" applyFill="1" applyBorder="1" applyAlignment="1">
      <alignment horizontal="right" vertical="center" wrapText="1"/>
    </xf>
    <xf numFmtId="184" fontId="15" fillId="0" borderId="2" xfId="0" applyNumberFormat="1" applyFont="1" applyFill="1" applyBorder="1" applyAlignment="1">
      <alignment horizontal="right" vertical="center" wrapText="1"/>
    </xf>
    <xf numFmtId="184" fontId="5" fillId="0" borderId="14" xfId="0" applyNumberFormat="1" applyFont="1" applyFill="1" applyBorder="1" applyAlignment="1">
      <alignment vertical="center" wrapText="1" shrinkToFit="1"/>
    </xf>
    <xf numFmtId="184" fontId="5" fillId="0" borderId="4" xfId="0" applyNumberFormat="1" applyFont="1" applyFill="1" applyBorder="1" applyAlignment="1">
      <alignment vertical="center" wrapText="1" shrinkToFit="1"/>
    </xf>
    <xf numFmtId="184" fontId="5" fillId="0" borderId="2" xfId="0" applyNumberFormat="1" applyFont="1" applyFill="1" applyBorder="1" applyAlignment="1">
      <alignment vertical="center" wrapText="1" shrinkToFit="1"/>
    </xf>
    <xf numFmtId="184" fontId="15" fillId="0" borderId="14" xfId="0" applyNumberFormat="1" applyFont="1" applyFill="1" applyBorder="1" applyAlignment="1">
      <alignment vertical="center" wrapText="1"/>
    </xf>
    <xf numFmtId="184" fontId="15" fillId="0" borderId="4" xfId="0" applyNumberFormat="1" applyFont="1" applyFill="1" applyBorder="1" applyAlignment="1">
      <alignment vertical="center" wrapText="1"/>
    </xf>
    <xf numFmtId="184" fontId="15" fillId="0" borderId="2" xfId="0" applyNumberFormat="1" applyFont="1" applyFill="1" applyBorder="1" applyAlignment="1">
      <alignment vertical="center" wrapText="1"/>
    </xf>
    <xf numFmtId="184" fontId="16" fillId="0" borderId="14" xfId="0" applyNumberFormat="1" applyFont="1" applyFill="1" applyBorder="1" applyAlignment="1">
      <alignment vertical="center" wrapText="1"/>
    </xf>
    <xf numFmtId="184" fontId="16" fillId="0" borderId="4" xfId="0" applyNumberFormat="1" applyFont="1" applyFill="1" applyBorder="1" applyAlignment="1">
      <alignment vertical="center" wrapText="1"/>
    </xf>
    <xf numFmtId="184" fontId="16" fillId="0" borderId="2" xfId="0" applyNumberFormat="1" applyFont="1" applyFill="1" applyBorder="1" applyAlignment="1">
      <alignment vertical="center" wrapText="1"/>
    </xf>
    <xf numFmtId="184" fontId="20" fillId="0" borderId="14" xfId="0" applyNumberFormat="1" applyFont="1" applyFill="1" applyBorder="1" applyAlignment="1">
      <alignment vertical="center" wrapText="1" shrinkToFit="1"/>
    </xf>
    <xf numFmtId="184" fontId="20" fillId="0" borderId="4" xfId="0" applyNumberFormat="1" applyFont="1" applyFill="1" applyBorder="1" applyAlignment="1">
      <alignment vertical="center" wrapText="1" shrinkToFit="1"/>
    </xf>
    <xf numFmtId="184" fontId="20" fillId="0" borderId="2" xfId="0" applyNumberFormat="1" applyFont="1" applyFill="1" applyBorder="1" applyAlignment="1">
      <alignment vertical="center" wrapText="1" shrinkToFit="1"/>
    </xf>
    <xf numFmtId="2" fontId="5" fillId="0" borderId="42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distributed" vertical="center"/>
    </xf>
    <xf numFmtId="2" fontId="8" fillId="0" borderId="4" xfId="0" applyNumberFormat="1" applyFont="1" applyFill="1" applyBorder="1" applyAlignment="1">
      <alignment horizontal="distributed" vertical="center"/>
    </xf>
    <xf numFmtId="2" fontId="8" fillId="0" borderId="2" xfId="0" applyNumberFormat="1" applyFont="1" applyFill="1" applyBorder="1" applyAlignment="1">
      <alignment horizontal="distributed" vertical="center"/>
    </xf>
    <xf numFmtId="2" fontId="5" fillId="0" borderId="1" xfId="0" applyNumberFormat="1" applyFont="1" applyFill="1" applyBorder="1" applyAlignment="1">
      <alignment horizontal="distributed" vertical="center"/>
    </xf>
    <xf numFmtId="2" fontId="13" fillId="0" borderId="37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distributed" vertical="center" wrapText="1"/>
    </xf>
    <xf numFmtId="2" fontId="12" fillId="0" borderId="2" xfId="0" applyNumberFormat="1" applyFont="1" applyFill="1" applyBorder="1" applyAlignment="1">
      <alignment horizontal="distributed" vertical="center" wrapText="1"/>
    </xf>
    <xf numFmtId="2" fontId="13" fillId="0" borderId="4" xfId="0" applyNumberFormat="1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shrinkToFit="1"/>
    </xf>
    <xf numFmtId="2" fontId="5" fillId="0" borderId="10" xfId="0" applyNumberFormat="1" applyFont="1" applyFill="1" applyBorder="1" applyAlignment="1">
      <alignment horizontal="center" vertical="center" shrinkToFit="1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2" fontId="13" fillId="0" borderId="45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180" fontId="15" fillId="0" borderId="14" xfId="0" applyNumberFormat="1" applyFont="1" applyFill="1" applyBorder="1" applyAlignment="1">
      <alignment horizontal="right" vertical="center" shrinkToFit="1"/>
    </xf>
    <xf numFmtId="180" fontId="15" fillId="0" borderId="4" xfId="0" applyNumberFormat="1" applyFont="1" applyFill="1" applyBorder="1" applyAlignment="1">
      <alignment horizontal="right" vertical="center" shrinkToFit="1"/>
    </xf>
    <xf numFmtId="180" fontId="15" fillId="0" borderId="2" xfId="0" applyNumberFormat="1" applyFont="1" applyFill="1" applyBorder="1" applyAlignment="1">
      <alignment horizontal="right" vertical="center" shrinkToFit="1"/>
    </xf>
    <xf numFmtId="180" fontId="18" fillId="0" borderId="15" xfId="0" applyNumberFormat="1" applyFont="1" applyFill="1" applyBorder="1" applyAlignment="1">
      <alignment horizontal="right" vertical="center" wrapText="1"/>
    </xf>
    <xf numFmtId="180" fontId="18" fillId="0" borderId="14" xfId="0" applyNumberFormat="1" applyFont="1" applyFill="1" applyBorder="1" applyAlignment="1">
      <alignment vertical="center" shrinkToFit="1"/>
    </xf>
    <xf numFmtId="180" fontId="18" fillId="0" borderId="4" xfId="0" applyNumberFormat="1" applyFont="1" applyFill="1" applyBorder="1" applyAlignment="1">
      <alignment vertical="center" shrinkToFit="1"/>
    </xf>
    <xf numFmtId="180" fontId="18" fillId="0" borderId="2" xfId="0" applyNumberFormat="1" applyFont="1" applyFill="1" applyBorder="1" applyAlignment="1">
      <alignment vertical="center" shrinkToFit="1"/>
    </xf>
    <xf numFmtId="2" fontId="5" fillId="0" borderId="36" xfId="0" applyNumberFormat="1" applyFont="1" applyFill="1" applyBorder="1" applyAlignment="1">
      <alignment horizontal="center" vertical="center"/>
    </xf>
    <xf numFmtId="6" fontId="5" fillId="0" borderId="31" xfId="19" applyFont="1" applyFill="1" applyBorder="1" applyAlignment="1">
      <alignment horizontal="center" wrapText="1"/>
    </xf>
    <xf numFmtId="6" fontId="5" fillId="0" borderId="31" xfId="19" applyFont="1" applyFill="1" applyBorder="1" applyAlignment="1">
      <alignment horizontal="center"/>
    </xf>
    <xf numFmtId="6" fontId="13" fillId="0" borderId="22" xfId="19" applyFont="1" applyFill="1" applyBorder="1" applyAlignment="1">
      <alignment horizontal="right"/>
    </xf>
    <xf numFmtId="6" fontId="5" fillId="0" borderId="22" xfId="19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189" fontId="16" fillId="0" borderId="35" xfId="0" applyNumberFormat="1" applyFont="1" applyFill="1" applyBorder="1" applyAlignment="1">
      <alignment horizontal="right" vertical="center" wrapText="1"/>
    </xf>
    <xf numFmtId="190" fontId="16" fillId="0" borderId="15" xfId="0" applyNumberFormat="1" applyFont="1" applyFill="1" applyBorder="1" applyAlignment="1">
      <alignment horizontal="right" vertical="center" wrapText="1"/>
    </xf>
    <xf numFmtId="189" fontId="15" fillId="0" borderId="15" xfId="0" applyNumberFormat="1" applyFont="1" applyFill="1" applyBorder="1" applyAlignment="1">
      <alignment horizontal="right" vertical="center" wrapText="1"/>
    </xf>
    <xf numFmtId="2" fontId="5" fillId="0" borderId="23" xfId="0" applyNumberFormat="1" applyFont="1" applyFill="1" applyBorder="1" applyAlignment="1" applyProtection="1">
      <alignment horizontal="center"/>
      <protection locked="0"/>
    </xf>
    <xf numFmtId="2" fontId="5" fillId="0" borderId="24" xfId="0" applyNumberFormat="1" applyFont="1" applyFill="1" applyBorder="1" applyAlignment="1" applyProtection="1">
      <alignment horizontal="center"/>
      <protection locked="0"/>
    </xf>
    <xf numFmtId="2" fontId="5" fillId="0" borderId="25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 applyProtection="1">
      <alignment horizontal="center"/>
      <protection locked="0"/>
    </xf>
    <xf numFmtId="2" fontId="5" fillId="0" borderId="28" xfId="0" applyNumberFormat="1" applyFont="1" applyFill="1" applyBorder="1" applyAlignment="1" applyProtection="1">
      <alignment horizontal="center"/>
      <protection locked="0"/>
    </xf>
    <xf numFmtId="2" fontId="5" fillId="0" borderId="21" xfId="0" applyNumberFormat="1" applyFont="1" applyFill="1" applyBorder="1" applyAlignment="1">
      <alignment horizontal="center" vertical="top"/>
    </xf>
    <xf numFmtId="2" fontId="5" fillId="0" borderId="22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189" fontId="16" fillId="0" borderId="6" xfId="21" applyNumberFormat="1" applyFont="1" applyFill="1" applyBorder="1" applyAlignment="1">
      <alignment horizontal="right" vertical="center"/>
      <protection/>
    </xf>
    <xf numFmtId="189" fontId="16" fillId="0" borderId="8" xfId="21" applyNumberFormat="1" applyFont="1" applyFill="1" applyBorder="1" applyAlignment="1">
      <alignment horizontal="right" vertical="center"/>
      <protection/>
    </xf>
    <xf numFmtId="178" fontId="16" fillId="0" borderId="6" xfId="21" applyNumberFormat="1" applyFont="1" applyFill="1" applyBorder="1" applyAlignment="1">
      <alignment vertical="center"/>
      <protection/>
    </xf>
    <xf numFmtId="178" fontId="16" fillId="0" borderId="8" xfId="21" applyNumberFormat="1" applyFont="1" applyFill="1" applyBorder="1" applyAlignment="1">
      <alignment vertical="center"/>
      <protection/>
    </xf>
    <xf numFmtId="178" fontId="16" fillId="0" borderId="14" xfId="21" applyNumberFormat="1" applyFont="1" applyFill="1" applyBorder="1" applyAlignment="1">
      <alignment vertical="center"/>
      <protection/>
    </xf>
    <xf numFmtId="178" fontId="16" fillId="0" borderId="2" xfId="21" applyNumberFormat="1" applyFont="1" applyFill="1" applyBorder="1" applyAlignment="1">
      <alignment vertical="center"/>
      <protection/>
    </xf>
    <xf numFmtId="178" fontId="16" fillId="0" borderId="6" xfId="21" applyNumberFormat="1" applyFont="1" applyFill="1" applyBorder="1" applyAlignment="1">
      <alignment horizontal="right" vertical="center"/>
      <protection/>
    </xf>
    <xf numFmtId="178" fontId="16" fillId="0" borderId="8" xfId="21" applyNumberFormat="1" applyFont="1" applyFill="1" applyBorder="1" applyAlignment="1">
      <alignment horizontal="right" vertical="center"/>
      <protection/>
    </xf>
    <xf numFmtId="178" fontId="18" fillId="0" borderId="6" xfId="21" applyNumberFormat="1" applyFont="1" applyFill="1" applyBorder="1" applyAlignment="1">
      <alignment horizontal="right" vertical="center"/>
      <protection/>
    </xf>
    <xf numFmtId="178" fontId="18" fillId="0" borderId="8" xfId="21" applyNumberFormat="1" applyFont="1" applyFill="1" applyBorder="1" applyAlignment="1">
      <alignment horizontal="right" vertical="center"/>
      <protection/>
    </xf>
    <xf numFmtId="178" fontId="18" fillId="0" borderId="6" xfId="21" applyNumberFormat="1" applyFont="1" applyFill="1" applyBorder="1" applyAlignment="1">
      <alignment horizontal="center" vertical="center"/>
      <protection/>
    </xf>
    <xf numFmtId="178" fontId="18" fillId="0" borderId="8" xfId="21" applyNumberFormat="1" applyFont="1" applyFill="1" applyBorder="1" applyAlignment="1">
      <alignment horizontal="center" vertical="center"/>
      <protection/>
    </xf>
    <xf numFmtId="184" fontId="18" fillId="0" borderId="14" xfId="0" applyNumberFormat="1" applyFont="1" applyFill="1" applyBorder="1" applyAlignment="1">
      <alignment horizontal="center" vertical="center" wrapText="1"/>
    </xf>
    <xf numFmtId="184" fontId="18" fillId="0" borderId="46" xfId="0" applyNumberFormat="1" applyFont="1" applyFill="1" applyBorder="1" applyAlignment="1">
      <alignment horizontal="center" vertical="center" wrapText="1"/>
    </xf>
    <xf numFmtId="184" fontId="18" fillId="0" borderId="14" xfId="0" applyNumberFormat="1" applyFont="1" applyFill="1" applyBorder="1" applyAlignment="1">
      <alignment horizontal="right" vertical="center" wrapText="1"/>
    </xf>
    <xf numFmtId="184" fontId="18" fillId="0" borderId="2" xfId="0" applyNumberFormat="1" applyFont="1" applyFill="1" applyBorder="1" applyAlignment="1">
      <alignment horizontal="right" vertical="center" wrapText="1"/>
    </xf>
    <xf numFmtId="189" fontId="18" fillId="0" borderId="6" xfId="21" applyNumberFormat="1" applyFont="1" applyFill="1" applyBorder="1" applyAlignment="1">
      <alignment horizontal="right" vertical="center"/>
      <protection/>
    </xf>
    <xf numFmtId="189" fontId="18" fillId="0" borderId="8" xfId="21" applyNumberFormat="1" applyFont="1" applyFill="1" applyBorder="1" applyAlignment="1">
      <alignment horizontal="right" vertical="center"/>
      <protection/>
    </xf>
    <xf numFmtId="178" fontId="18" fillId="0" borderId="6" xfId="21" applyNumberFormat="1" applyFont="1" applyFill="1" applyBorder="1" applyAlignment="1">
      <alignment vertical="center"/>
      <protection/>
    </xf>
    <xf numFmtId="178" fontId="18" fillId="0" borderId="8" xfId="21" applyNumberFormat="1" applyFont="1" applyFill="1" applyBorder="1" applyAlignment="1">
      <alignment vertical="center"/>
      <protection/>
    </xf>
    <xf numFmtId="178" fontId="18" fillId="0" borderId="14" xfId="21" applyNumberFormat="1" applyFont="1" applyFill="1" applyBorder="1" applyAlignment="1">
      <alignment vertical="center"/>
      <protection/>
    </xf>
    <xf numFmtId="178" fontId="18" fillId="0" borderId="2" xfId="21" applyNumberFormat="1" applyFont="1" applyFill="1" applyBorder="1" applyAlignment="1">
      <alignment vertical="center"/>
      <protection/>
    </xf>
    <xf numFmtId="178" fontId="16" fillId="0" borderId="6" xfId="21" applyNumberFormat="1" applyFont="1" applyFill="1" applyBorder="1" applyAlignment="1">
      <alignment horizontal="center" vertical="center"/>
      <protection/>
    </xf>
    <xf numFmtId="178" fontId="16" fillId="0" borderId="8" xfId="21" applyNumberFormat="1" applyFont="1" applyFill="1" applyBorder="1" applyAlignment="1">
      <alignment horizontal="center" vertical="center"/>
      <protection/>
    </xf>
    <xf numFmtId="184" fontId="16" fillId="0" borderId="14" xfId="0" applyNumberFormat="1" applyFont="1" applyFill="1" applyBorder="1" applyAlignment="1">
      <alignment horizontal="center" vertical="center" wrapText="1"/>
    </xf>
    <xf numFmtId="184" fontId="16" fillId="0" borderId="46" xfId="0" applyNumberFormat="1" applyFont="1" applyFill="1" applyBorder="1" applyAlignment="1">
      <alignment horizontal="center" vertical="center" wrapText="1"/>
    </xf>
    <xf numFmtId="6" fontId="5" fillId="0" borderId="47" xfId="19" applyFont="1" applyFill="1" applyBorder="1" applyAlignment="1">
      <alignment horizontal="center" wrapText="1"/>
    </xf>
    <xf numFmtId="6" fontId="5" fillId="0" borderId="22" xfId="19" applyFont="1" applyFill="1" applyBorder="1" applyAlignment="1">
      <alignment horizontal="center" wrapText="1"/>
    </xf>
    <xf numFmtId="6" fontId="5" fillId="0" borderId="48" xfId="19" applyFont="1" applyFill="1" applyBorder="1" applyAlignment="1">
      <alignment horizontal="center" wrapText="1"/>
    </xf>
    <xf numFmtId="2" fontId="5" fillId="0" borderId="49" xfId="0" applyNumberFormat="1" applyFont="1" applyFill="1" applyBorder="1" applyAlignment="1">
      <alignment horizontal="center" vertical="center"/>
    </xf>
    <xf numFmtId="6" fontId="5" fillId="0" borderId="9" xfId="19" applyFont="1" applyFill="1" applyBorder="1" applyAlignment="1">
      <alignment horizontal="center" wrapText="1"/>
    </xf>
    <xf numFmtId="6" fontId="5" fillId="0" borderId="11" xfId="19" applyFont="1" applyFill="1" applyBorder="1" applyAlignment="1">
      <alignment horizontal="center" wrapText="1"/>
    </xf>
    <xf numFmtId="189" fontId="18" fillId="0" borderId="15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4" xfId="0" applyNumberFormat="1" applyFont="1" applyFill="1" applyBorder="1" applyAlignment="1">
      <alignment horizontal="right" vertical="center" wrapText="1"/>
    </xf>
    <xf numFmtId="189" fontId="18" fillId="0" borderId="2" xfId="0" applyNumberFormat="1" applyFont="1" applyFill="1" applyBorder="1" applyAlignment="1">
      <alignment horizontal="right" vertical="center" wrapText="1"/>
    </xf>
    <xf numFmtId="184" fontId="18" fillId="0" borderId="6" xfId="0" applyNumberFormat="1" applyFont="1" applyFill="1" applyBorder="1" applyAlignment="1">
      <alignment horizontal="right" vertical="center" wrapText="1"/>
    </xf>
    <xf numFmtId="184" fontId="18" fillId="0" borderId="8" xfId="0" applyNumberFormat="1" applyFont="1" applyFill="1" applyBorder="1" applyAlignment="1">
      <alignment horizontal="right" vertical="center" wrapText="1"/>
    </xf>
    <xf numFmtId="184" fontId="18" fillId="0" borderId="12" xfId="0" applyNumberFormat="1" applyFont="1" applyFill="1" applyBorder="1" applyAlignment="1">
      <alignment horizontal="right" vertical="center" wrapText="1"/>
    </xf>
    <xf numFmtId="184" fontId="18" fillId="0" borderId="13" xfId="0" applyNumberFormat="1" applyFont="1" applyFill="1" applyBorder="1" applyAlignment="1">
      <alignment horizontal="right" vertical="center" wrapText="1"/>
    </xf>
    <xf numFmtId="184" fontId="18" fillId="0" borderId="9" xfId="0" applyNumberFormat="1" applyFont="1" applyFill="1" applyBorder="1" applyAlignment="1">
      <alignment horizontal="right" vertical="center" wrapText="1"/>
    </xf>
    <xf numFmtId="184" fontId="18" fillId="0" borderId="11" xfId="0" applyNumberFormat="1" applyFont="1" applyFill="1" applyBorder="1" applyAlignment="1">
      <alignment horizontal="right" vertical="center" wrapText="1"/>
    </xf>
    <xf numFmtId="2" fontId="5" fillId="0" borderId="4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35（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257175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1581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0" y="819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257175</xdr:colOff>
      <xdr:row>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0" y="819150"/>
          <a:ext cx="1581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257175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1581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257175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0" y="819150"/>
          <a:ext cx="1581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view="pageBreakPreview" zoomScale="75" zoomScaleNormal="75" zoomScaleSheetLayoutView="75" workbookViewId="0" topLeftCell="A1">
      <selection activeCell="D2" sqref="D2"/>
    </sheetView>
  </sheetViews>
  <sheetFormatPr defaultColWidth="9.00390625" defaultRowHeight="13.5"/>
  <cols>
    <col min="1" max="1" width="3.375" style="1" customWidth="1"/>
    <col min="2" max="6" width="3.50390625" style="1" customWidth="1"/>
    <col min="7" max="10" width="4.625" style="1" hidden="1" customWidth="1"/>
    <col min="11" max="13" width="3.125" style="1" hidden="1" customWidth="1"/>
    <col min="14" max="17" width="4.625" style="1" hidden="1" customWidth="1"/>
    <col min="18" max="20" width="3.125" style="1" hidden="1" customWidth="1"/>
    <col min="21" max="24" width="4.625" style="1" customWidth="1"/>
    <col min="25" max="27" width="3.125" style="1" customWidth="1"/>
    <col min="28" max="31" width="4.625" style="8" customWidth="1"/>
    <col min="32" max="34" width="3.00390625" style="8" customWidth="1"/>
    <col min="35" max="38" width="4.625" style="8" customWidth="1"/>
    <col min="39" max="41" width="3.00390625" style="8" customWidth="1"/>
    <col min="42" max="16384" width="2.625" style="1" customWidth="1"/>
  </cols>
  <sheetData>
    <row r="1" spans="1:41" s="8" customFormat="1" ht="34.5" customHeight="1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32"/>
      <c r="AJ1" s="17"/>
      <c r="AK1" s="17"/>
      <c r="AL1" s="17"/>
      <c r="AM1" s="17"/>
      <c r="AN1" s="17"/>
      <c r="AO1" s="17"/>
    </row>
    <row r="2" spans="1:41" ht="13.5" customHeight="1">
      <c r="A2" s="30"/>
      <c r="B2" s="30"/>
      <c r="C2" s="30"/>
      <c r="D2" s="30"/>
      <c r="E2" s="30"/>
      <c r="F2" s="30"/>
      <c r="G2" s="30"/>
      <c r="H2" s="3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ht="16.5" customHeight="1" thickBot="1">
      <c r="A3" s="31"/>
      <c r="B3" s="31"/>
      <c r="C3" s="31"/>
      <c r="D3" s="31"/>
      <c r="E3" s="31"/>
      <c r="F3" s="31"/>
      <c r="G3" s="31"/>
      <c r="H3" s="3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ht="14.25" customHeight="1">
      <c r="A4" s="122"/>
      <c r="B4" s="123"/>
      <c r="C4" s="124"/>
      <c r="D4" s="127" t="s">
        <v>2</v>
      </c>
      <c r="E4" s="123"/>
      <c r="F4" s="123"/>
      <c r="G4" s="184" t="s">
        <v>48</v>
      </c>
      <c r="H4" s="184"/>
      <c r="I4" s="184"/>
      <c r="J4" s="184"/>
      <c r="K4" s="184"/>
      <c r="L4" s="184"/>
      <c r="M4" s="184"/>
      <c r="N4" s="184" t="s">
        <v>49</v>
      </c>
      <c r="O4" s="184"/>
      <c r="P4" s="184"/>
      <c r="Q4" s="184"/>
      <c r="R4" s="184"/>
      <c r="S4" s="184"/>
      <c r="T4" s="184"/>
      <c r="U4" s="184" t="s">
        <v>50</v>
      </c>
      <c r="V4" s="184"/>
      <c r="W4" s="184"/>
      <c r="X4" s="184"/>
      <c r="Y4" s="184"/>
      <c r="Z4" s="184"/>
      <c r="AA4" s="184"/>
      <c r="AB4" s="76" t="s">
        <v>55</v>
      </c>
      <c r="AC4" s="77"/>
      <c r="AD4" s="77"/>
      <c r="AE4" s="77"/>
      <c r="AF4" s="77"/>
      <c r="AG4" s="77"/>
      <c r="AH4" s="78"/>
      <c r="AI4" s="76" t="s">
        <v>56</v>
      </c>
      <c r="AJ4" s="77"/>
      <c r="AK4" s="77"/>
      <c r="AL4" s="77"/>
      <c r="AM4" s="77"/>
      <c r="AN4" s="77"/>
      <c r="AO4" s="78"/>
    </row>
    <row r="5" spans="1:41" ht="14.25" customHeight="1">
      <c r="A5" s="130"/>
      <c r="B5" s="131"/>
      <c r="C5" s="131"/>
      <c r="D5" s="131"/>
      <c r="E5" s="131"/>
      <c r="F5" s="131"/>
      <c r="G5" s="185" t="s">
        <v>51</v>
      </c>
      <c r="H5" s="185"/>
      <c r="I5" s="185"/>
      <c r="J5" s="185"/>
      <c r="K5" s="187" t="s">
        <v>53</v>
      </c>
      <c r="L5" s="187"/>
      <c r="M5" s="187"/>
      <c r="N5" s="185" t="s">
        <v>51</v>
      </c>
      <c r="O5" s="185"/>
      <c r="P5" s="185"/>
      <c r="Q5" s="185"/>
      <c r="R5" s="187" t="s">
        <v>53</v>
      </c>
      <c r="S5" s="187"/>
      <c r="T5" s="187"/>
      <c r="U5" s="185" t="s">
        <v>51</v>
      </c>
      <c r="V5" s="185"/>
      <c r="W5" s="185"/>
      <c r="X5" s="185"/>
      <c r="Y5" s="187" t="s">
        <v>53</v>
      </c>
      <c r="Z5" s="187"/>
      <c r="AA5" s="187"/>
      <c r="AB5" s="79" t="s">
        <v>51</v>
      </c>
      <c r="AC5" s="80"/>
      <c r="AD5" s="80"/>
      <c r="AE5" s="81"/>
      <c r="AF5" s="82" t="s">
        <v>53</v>
      </c>
      <c r="AG5" s="83"/>
      <c r="AH5" s="84"/>
      <c r="AI5" s="79" t="s">
        <v>51</v>
      </c>
      <c r="AJ5" s="80"/>
      <c r="AK5" s="80"/>
      <c r="AL5" s="81"/>
      <c r="AM5" s="82" t="s">
        <v>53</v>
      </c>
      <c r="AN5" s="83"/>
      <c r="AO5" s="84"/>
    </row>
    <row r="6" spans="1:41" ht="14.25" customHeight="1">
      <c r="A6" s="119" t="s">
        <v>1</v>
      </c>
      <c r="B6" s="120"/>
      <c r="C6" s="121"/>
      <c r="D6" s="125"/>
      <c r="E6" s="126"/>
      <c r="F6" s="126"/>
      <c r="G6" s="186" t="s">
        <v>52</v>
      </c>
      <c r="H6" s="186"/>
      <c r="I6" s="186"/>
      <c r="J6" s="186"/>
      <c r="K6" s="188" t="s">
        <v>54</v>
      </c>
      <c r="L6" s="188"/>
      <c r="M6" s="188"/>
      <c r="N6" s="186" t="s">
        <v>52</v>
      </c>
      <c r="O6" s="186"/>
      <c r="P6" s="186"/>
      <c r="Q6" s="186"/>
      <c r="R6" s="188" t="s">
        <v>54</v>
      </c>
      <c r="S6" s="188"/>
      <c r="T6" s="188"/>
      <c r="U6" s="186" t="s">
        <v>52</v>
      </c>
      <c r="V6" s="186"/>
      <c r="W6" s="186"/>
      <c r="X6" s="186"/>
      <c r="Y6" s="188" t="s">
        <v>54</v>
      </c>
      <c r="Z6" s="188"/>
      <c r="AA6" s="188"/>
      <c r="AB6" s="85" t="s">
        <v>52</v>
      </c>
      <c r="AC6" s="86"/>
      <c r="AD6" s="86"/>
      <c r="AE6" s="87"/>
      <c r="AF6" s="88" t="s">
        <v>54</v>
      </c>
      <c r="AG6" s="89"/>
      <c r="AH6" s="90"/>
      <c r="AI6" s="85" t="s">
        <v>52</v>
      </c>
      <c r="AJ6" s="86"/>
      <c r="AK6" s="86"/>
      <c r="AL6" s="87"/>
      <c r="AM6" s="88" t="s">
        <v>54</v>
      </c>
      <c r="AN6" s="89"/>
      <c r="AO6" s="90"/>
    </row>
    <row r="7" spans="1:41" s="8" customFormat="1" ht="20.25" customHeight="1">
      <c r="A7" s="111" t="s">
        <v>81</v>
      </c>
      <c r="B7" s="112"/>
      <c r="C7" s="112"/>
      <c r="D7" s="112"/>
      <c r="E7" s="112"/>
      <c r="F7" s="113"/>
      <c r="G7" s="62">
        <f>G8+G21+G24+G25+G26+G27+G30+G31</f>
        <v>98746496</v>
      </c>
      <c r="H7" s="63"/>
      <c r="I7" s="63"/>
      <c r="J7" s="64"/>
      <c r="K7" s="65">
        <v>102.2</v>
      </c>
      <c r="L7" s="66"/>
      <c r="M7" s="67"/>
      <c r="N7" s="62">
        <f>N8+N21+N24+N25+N26+N27+N30+N31</f>
        <v>112024842</v>
      </c>
      <c r="O7" s="63"/>
      <c r="P7" s="63"/>
      <c r="Q7" s="64"/>
      <c r="R7" s="65">
        <f aca="true" t="shared" si="0" ref="R7:R31">N7/G7*100</f>
        <v>113.44690347290904</v>
      </c>
      <c r="S7" s="103"/>
      <c r="T7" s="104"/>
      <c r="U7" s="116">
        <f>U8+U21+U24+U25+U26+U27+U30+U31</f>
        <v>105397219</v>
      </c>
      <c r="V7" s="116"/>
      <c r="W7" s="116"/>
      <c r="X7" s="116"/>
      <c r="Y7" s="65">
        <f aca="true" t="shared" si="1" ref="Y7:Y18">SUM(U7/N7)*100</f>
        <v>94.08379170041587</v>
      </c>
      <c r="Z7" s="66"/>
      <c r="AA7" s="67"/>
      <c r="AB7" s="62">
        <f>AB8+AB21+AB24+AB25+AB26+AB27+AB30+AB31</f>
        <v>87413442</v>
      </c>
      <c r="AC7" s="63"/>
      <c r="AD7" s="63"/>
      <c r="AE7" s="64"/>
      <c r="AF7" s="95">
        <v>82.9</v>
      </c>
      <c r="AG7" s="96"/>
      <c r="AH7" s="97"/>
      <c r="AI7" s="73">
        <f>AI8+AI21+AI24+AI25+AI26+AI27+AI30+AI31</f>
        <v>90342654</v>
      </c>
      <c r="AJ7" s="74"/>
      <c r="AK7" s="74"/>
      <c r="AL7" s="75"/>
      <c r="AM7" s="65">
        <v>103.35098576715467</v>
      </c>
      <c r="AN7" s="66"/>
      <c r="AO7" s="67"/>
    </row>
    <row r="8" spans="1:41" s="8" customFormat="1" ht="20.25" customHeight="1">
      <c r="A8" s="133" t="s">
        <v>7</v>
      </c>
      <c r="B8" s="118"/>
      <c r="C8" s="118"/>
      <c r="D8" s="118"/>
      <c r="E8" s="118"/>
      <c r="F8" s="118"/>
      <c r="G8" s="54">
        <f>G9+G14+G18</f>
        <v>38745914</v>
      </c>
      <c r="H8" s="55"/>
      <c r="I8" s="55"/>
      <c r="J8" s="36"/>
      <c r="K8" s="56">
        <v>100.8</v>
      </c>
      <c r="L8" s="57"/>
      <c r="M8" s="58"/>
      <c r="N8" s="54">
        <f>N9+N14+N18</f>
        <v>51541102</v>
      </c>
      <c r="O8" s="55"/>
      <c r="P8" s="55"/>
      <c r="Q8" s="36"/>
      <c r="R8" s="56">
        <f t="shared" si="0"/>
        <v>133.0233221495304</v>
      </c>
      <c r="S8" s="103"/>
      <c r="T8" s="104"/>
      <c r="U8" s="54">
        <f>U9+U14+U18</f>
        <v>47803565</v>
      </c>
      <c r="V8" s="55"/>
      <c r="W8" s="55"/>
      <c r="X8" s="36"/>
      <c r="Y8" s="98">
        <f t="shared" si="1"/>
        <v>92.74843405560091</v>
      </c>
      <c r="Z8" s="98"/>
      <c r="AA8" s="98"/>
      <c r="AB8" s="54">
        <f>AB9+AB14+AB18</f>
        <v>36203980</v>
      </c>
      <c r="AC8" s="55"/>
      <c r="AD8" s="55"/>
      <c r="AE8" s="36"/>
      <c r="AF8" s="92">
        <v>75.7</v>
      </c>
      <c r="AG8" s="93"/>
      <c r="AH8" s="94"/>
      <c r="AI8" s="70">
        <f>AI9+AI14+AI18+AI19+AI20</f>
        <v>33792979</v>
      </c>
      <c r="AJ8" s="71"/>
      <c r="AK8" s="71"/>
      <c r="AL8" s="72"/>
      <c r="AM8" s="56">
        <v>93.3405084192401</v>
      </c>
      <c r="AN8" s="57"/>
      <c r="AO8" s="58"/>
    </row>
    <row r="9" spans="1:41" s="8" customFormat="1" ht="20.25" customHeight="1">
      <c r="A9" s="9"/>
      <c r="B9" s="117" t="s">
        <v>8</v>
      </c>
      <c r="C9" s="118"/>
      <c r="D9" s="118"/>
      <c r="E9" s="118"/>
      <c r="F9" s="118"/>
      <c r="G9" s="54">
        <f>G10+G12</f>
        <v>4827774</v>
      </c>
      <c r="H9" s="55"/>
      <c r="I9" s="55"/>
      <c r="J9" s="36"/>
      <c r="K9" s="56">
        <v>100.1</v>
      </c>
      <c r="L9" s="57"/>
      <c r="M9" s="58"/>
      <c r="N9" s="54">
        <f>N10+N12</f>
        <v>5077776</v>
      </c>
      <c r="O9" s="55"/>
      <c r="P9" s="55"/>
      <c r="Q9" s="36"/>
      <c r="R9" s="56">
        <f t="shared" si="0"/>
        <v>105.17841141693873</v>
      </c>
      <c r="S9" s="103"/>
      <c r="T9" s="104"/>
      <c r="U9" s="68">
        <v>4384324</v>
      </c>
      <c r="V9" s="68"/>
      <c r="W9" s="68"/>
      <c r="X9" s="68"/>
      <c r="Y9" s="98">
        <f t="shared" si="1"/>
        <v>86.34339127996193</v>
      </c>
      <c r="Z9" s="98"/>
      <c r="AA9" s="98"/>
      <c r="AB9" s="54">
        <f>AB10+AB12</f>
        <v>3768017</v>
      </c>
      <c r="AC9" s="55"/>
      <c r="AD9" s="55"/>
      <c r="AE9" s="36"/>
      <c r="AF9" s="92">
        <v>85.9</v>
      </c>
      <c r="AG9" s="93"/>
      <c r="AH9" s="94"/>
      <c r="AI9" s="70">
        <f>AI10+AI12</f>
        <v>4750749</v>
      </c>
      <c r="AJ9" s="71"/>
      <c r="AK9" s="71"/>
      <c r="AL9" s="72"/>
      <c r="AM9" s="56">
        <v>126.080880208343</v>
      </c>
      <c r="AN9" s="57"/>
      <c r="AO9" s="58"/>
    </row>
    <row r="10" spans="1:41" s="8" customFormat="1" ht="20.25" customHeight="1">
      <c r="A10" s="9"/>
      <c r="B10" s="14"/>
      <c r="C10" s="105" t="s">
        <v>85</v>
      </c>
      <c r="D10" s="114"/>
      <c r="E10" s="114"/>
      <c r="F10" s="115"/>
      <c r="G10" s="54">
        <v>976971</v>
      </c>
      <c r="H10" s="55"/>
      <c r="I10" s="55"/>
      <c r="J10" s="36"/>
      <c r="K10" s="56">
        <v>102.3</v>
      </c>
      <c r="L10" s="57"/>
      <c r="M10" s="58"/>
      <c r="N10" s="54">
        <v>1015267</v>
      </c>
      <c r="O10" s="55"/>
      <c r="P10" s="55"/>
      <c r="Q10" s="36"/>
      <c r="R10" s="56">
        <f t="shared" si="0"/>
        <v>103.91987070240569</v>
      </c>
      <c r="S10" s="103"/>
      <c r="T10" s="104"/>
      <c r="U10" s="54">
        <v>1016115</v>
      </c>
      <c r="V10" s="55"/>
      <c r="W10" s="55"/>
      <c r="X10" s="36"/>
      <c r="Y10" s="56">
        <f t="shared" si="1"/>
        <v>100.08352482647422</v>
      </c>
      <c r="Z10" s="57"/>
      <c r="AA10" s="58"/>
      <c r="AB10" s="54">
        <v>1010742</v>
      </c>
      <c r="AC10" s="55"/>
      <c r="AD10" s="55"/>
      <c r="AE10" s="36"/>
      <c r="AF10" s="92">
        <v>99.5</v>
      </c>
      <c r="AG10" s="93"/>
      <c r="AH10" s="94"/>
      <c r="AI10" s="70">
        <v>1032091</v>
      </c>
      <c r="AJ10" s="71"/>
      <c r="AK10" s="71"/>
      <c r="AL10" s="72"/>
      <c r="AM10" s="56">
        <v>102.11221063337628</v>
      </c>
      <c r="AN10" s="57"/>
      <c r="AO10" s="58"/>
    </row>
    <row r="11" spans="1:41" s="8" customFormat="1" ht="24.75" customHeight="1">
      <c r="A11" s="9"/>
      <c r="B11" s="13"/>
      <c r="C11" s="108" t="s">
        <v>83</v>
      </c>
      <c r="D11" s="109"/>
      <c r="E11" s="109"/>
      <c r="F11" s="110"/>
      <c r="G11" s="54" t="s">
        <v>90</v>
      </c>
      <c r="H11" s="55"/>
      <c r="I11" s="55"/>
      <c r="J11" s="36"/>
      <c r="K11" s="56" t="s">
        <v>90</v>
      </c>
      <c r="L11" s="57"/>
      <c r="M11" s="58"/>
      <c r="N11" s="54" t="s">
        <v>90</v>
      </c>
      <c r="O11" s="55"/>
      <c r="P11" s="55"/>
      <c r="Q11" s="36"/>
      <c r="R11" s="56" t="s">
        <v>90</v>
      </c>
      <c r="S11" s="103"/>
      <c r="T11" s="104"/>
      <c r="U11" s="54" t="s">
        <v>90</v>
      </c>
      <c r="V11" s="55"/>
      <c r="W11" s="55"/>
      <c r="X11" s="36"/>
      <c r="Y11" s="56" t="s">
        <v>90</v>
      </c>
      <c r="Z11" s="57"/>
      <c r="AA11" s="58"/>
      <c r="AB11" s="54" t="s">
        <v>90</v>
      </c>
      <c r="AC11" s="55"/>
      <c r="AD11" s="55"/>
      <c r="AE11" s="36"/>
      <c r="AF11" s="56" t="s">
        <v>90</v>
      </c>
      <c r="AG11" s="57"/>
      <c r="AH11" s="58"/>
      <c r="AI11" s="54" t="s">
        <v>90</v>
      </c>
      <c r="AJ11" s="55"/>
      <c r="AK11" s="55"/>
      <c r="AL11" s="36"/>
      <c r="AM11" s="56" t="s">
        <v>90</v>
      </c>
      <c r="AN11" s="57"/>
      <c r="AO11" s="58"/>
    </row>
    <row r="12" spans="1:41" s="8" customFormat="1" ht="20.25" customHeight="1">
      <c r="A12" s="9"/>
      <c r="B12" s="13"/>
      <c r="C12" s="105" t="s">
        <v>82</v>
      </c>
      <c r="D12" s="106"/>
      <c r="E12" s="106"/>
      <c r="F12" s="107"/>
      <c r="G12" s="54">
        <v>3850803</v>
      </c>
      <c r="H12" s="55"/>
      <c r="I12" s="55"/>
      <c r="J12" s="36"/>
      <c r="K12" s="56">
        <v>99.5</v>
      </c>
      <c r="L12" s="57"/>
      <c r="M12" s="58"/>
      <c r="N12" s="54">
        <v>4062509</v>
      </c>
      <c r="O12" s="55"/>
      <c r="P12" s="55"/>
      <c r="Q12" s="36"/>
      <c r="R12" s="56">
        <f t="shared" si="0"/>
        <v>105.49771047752898</v>
      </c>
      <c r="S12" s="103"/>
      <c r="T12" s="104"/>
      <c r="U12" s="54">
        <v>3868209</v>
      </c>
      <c r="V12" s="55"/>
      <c r="W12" s="55"/>
      <c r="X12" s="36"/>
      <c r="Y12" s="56">
        <f t="shared" si="1"/>
        <v>95.21724136488066</v>
      </c>
      <c r="Z12" s="57"/>
      <c r="AA12" s="58"/>
      <c r="AB12" s="54">
        <v>2757275</v>
      </c>
      <c r="AC12" s="55"/>
      <c r="AD12" s="55"/>
      <c r="AE12" s="36"/>
      <c r="AF12" s="56">
        <v>71.3</v>
      </c>
      <c r="AG12" s="57"/>
      <c r="AH12" s="58"/>
      <c r="AI12" s="54">
        <v>3718658</v>
      </c>
      <c r="AJ12" s="55"/>
      <c r="AK12" s="55"/>
      <c r="AL12" s="36"/>
      <c r="AM12" s="56">
        <v>134.8671423778912</v>
      </c>
      <c r="AN12" s="57"/>
      <c r="AO12" s="58"/>
    </row>
    <row r="13" spans="1:41" s="8" customFormat="1" ht="24.75" customHeight="1">
      <c r="A13" s="9"/>
      <c r="B13" s="13"/>
      <c r="C13" s="108" t="s">
        <v>84</v>
      </c>
      <c r="D13" s="109"/>
      <c r="E13" s="109"/>
      <c r="F13" s="110"/>
      <c r="G13" s="54">
        <v>487101</v>
      </c>
      <c r="H13" s="55"/>
      <c r="I13" s="55"/>
      <c r="J13" s="36"/>
      <c r="K13" s="56">
        <v>99.5</v>
      </c>
      <c r="L13" s="57"/>
      <c r="M13" s="58"/>
      <c r="N13" s="54">
        <v>516794</v>
      </c>
      <c r="O13" s="55"/>
      <c r="P13" s="55"/>
      <c r="Q13" s="36"/>
      <c r="R13" s="56">
        <f t="shared" si="0"/>
        <v>106.09586102266265</v>
      </c>
      <c r="S13" s="103"/>
      <c r="T13" s="104"/>
      <c r="U13" s="54">
        <v>423467</v>
      </c>
      <c r="V13" s="55"/>
      <c r="W13" s="55"/>
      <c r="X13" s="36"/>
      <c r="Y13" s="56">
        <f t="shared" si="1"/>
        <v>81.94116030758872</v>
      </c>
      <c r="Z13" s="57"/>
      <c r="AA13" s="58"/>
      <c r="AB13" s="54">
        <v>340803</v>
      </c>
      <c r="AC13" s="55"/>
      <c r="AD13" s="55"/>
      <c r="AE13" s="36"/>
      <c r="AF13" s="56">
        <v>80.5</v>
      </c>
      <c r="AG13" s="57"/>
      <c r="AH13" s="58"/>
      <c r="AI13" s="54">
        <v>471751</v>
      </c>
      <c r="AJ13" s="55"/>
      <c r="AK13" s="55"/>
      <c r="AL13" s="36"/>
      <c r="AM13" s="56">
        <v>138.42337068629092</v>
      </c>
      <c r="AN13" s="57"/>
      <c r="AO13" s="58"/>
    </row>
    <row r="14" spans="1:41" s="11" customFormat="1" ht="20.25" customHeight="1">
      <c r="A14" s="10"/>
      <c r="B14" s="117" t="s">
        <v>9</v>
      </c>
      <c r="C14" s="118"/>
      <c r="D14" s="118"/>
      <c r="E14" s="118"/>
      <c r="F14" s="118"/>
      <c r="G14" s="54">
        <f>G15+G17</f>
        <v>30009342</v>
      </c>
      <c r="H14" s="55"/>
      <c r="I14" s="55"/>
      <c r="J14" s="36"/>
      <c r="K14" s="56">
        <v>101</v>
      </c>
      <c r="L14" s="57"/>
      <c r="M14" s="58"/>
      <c r="N14" s="54">
        <f>N15+N17</f>
        <v>28848397</v>
      </c>
      <c r="O14" s="55"/>
      <c r="P14" s="55"/>
      <c r="Q14" s="36"/>
      <c r="R14" s="56">
        <f t="shared" si="0"/>
        <v>96.13138801910418</v>
      </c>
      <c r="S14" s="103"/>
      <c r="T14" s="104"/>
      <c r="U14" s="68">
        <v>28297983</v>
      </c>
      <c r="V14" s="68"/>
      <c r="W14" s="68"/>
      <c r="X14" s="68"/>
      <c r="Y14" s="98">
        <f t="shared" si="1"/>
        <v>98.0920465008853</v>
      </c>
      <c r="Z14" s="98"/>
      <c r="AA14" s="98"/>
      <c r="AB14" s="54">
        <f>AB15+AB17</f>
        <v>27396821</v>
      </c>
      <c r="AC14" s="55"/>
      <c r="AD14" s="55"/>
      <c r="AE14" s="36"/>
      <c r="AF14" s="56">
        <v>96.8</v>
      </c>
      <c r="AG14" s="57"/>
      <c r="AH14" s="58"/>
      <c r="AI14" s="54">
        <f>AI15+AI17</f>
        <v>25717463</v>
      </c>
      <c r="AJ14" s="55"/>
      <c r="AK14" s="55"/>
      <c r="AL14" s="36"/>
      <c r="AM14" s="56">
        <v>93.87024501857351</v>
      </c>
      <c r="AN14" s="57"/>
      <c r="AO14" s="58"/>
    </row>
    <row r="15" spans="1:41" s="8" customFormat="1" ht="20.25" customHeight="1">
      <c r="A15" s="9"/>
      <c r="B15" s="14"/>
      <c r="C15" s="105" t="s">
        <v>85</v>
      </c>
      <c r="D15" s="106"/>
      <c r="E15" s="106"/>
      <c r="F15" s="107"/>
      <c r="G15" s="54">
        <v>590806</v>
      </c>
      <c r="H15" s="55"/>
      <c r="I15" s="55"/>
      <c r="J15" s="36"/>
      <c r="K15" s="56">
        <v>102.1</v>
      </c>
      <c r="L15" s="57"/>
      <c r="M15" s="58"/>
      <c r="N15" s="54">
        <v>519272</v>
      </c>
      <c r="O15" s="55"/>
      <c r="P15" s="55"/>
      <c r="Q15" s="36"/>
      <c r="R15" s="56">
        <f t="shared" si="0"/>
        <v>87.89213379688087</v>
      </c>
      <c r="S15" s="103"/>
      <c r="T15" s="104"/>
      <c r="U15" s="54">
        <v>509363</v>
      </c>
      <c r="V15" s="55"/>
      <c r="W15" s="55"/>
      <c r="X15" s="36"/>
      <c r="Y15" s="56">
        <f t="shared" si="1"/>
        <v>98.09175152906377</v>
      </c>
      <c r="Z15" s="57"/>
      <c r="AA15" s="58"/>
      <c r="AB15" s="54">
        <v>517252</v>
      </c>
      <c r="AC15" s="55"/>
      <c r="AD15" s="55"/>
      <c r="AE15" s="36"/>
      <c r="AF15" s="56">
        <v>101.5</v>
      </c>
      <c r="AG15" s="57"/>
      <c r="AH15" s="58"/>
      <c r="AI15" s="54">
        <v>512292</v>
      </c>
      <c r="AJ15" s="55"/>
      <c r="AK15" s="55"/>
      <c r="AL15" s="36"/>
      <c r="AM15" s="56">
        <v>99.04108635636015</v>
      </c>
      <c r="AN15" s="57"/>
      <c r="AO15" s="58"/>
    </row>
    <row r="16" spans="1:41" s="8" customFormat="1" ht="24.75" customHeight="1">
      <c r="A16" s="9"/>
      <c r="B16" s="13"/>
      <c r="C16" s="108" t="s">
        <v>83</v>
      </c>
      <c r="D16" s="109"/>
      <c r="E16" s="109"/>
      <c r="F16" s="110"/>
      <c r="G16" s="54" t="s">
        <v>90</v>
      </c>
      <c r="H16" s="55"/>
      <c r="I16" s="55"/>
      <c r="J16" s="36"/>
      <c r="K16" s="56" t="s">
        <v>90</v>
      </c>
      <c r="L16" s="57"/>
      <c r="M16" s="58"/>
      <c r="N16" s="54" t="s">
        <v>90</v>
      </c>
      <c r="O16" s="55"/>
      <c r="P16" s="55"/>
      <c r="Q16" s="36"/>
      <c r="R16" s="56" t="s">
        <v>90</v>
      </c>
      <c r="S16" s="103"/>
      <c r="T16" s="104"/>
      <c r="U16" s="54" t="s">
        <v>90</v>
      </c>
      <c r="V16" s="55"/>
      <c r="W16" s="55"/>
      <c r="X16" s="36"/>
      <c r="Y16" s="56" t="s">
        <v>90</v>
      </c>
      <c r="Z16" s="57"/>
      <c r="AA16" s="58"/>
      <c r="AB16" s="54" t="s">
        <v>90</v>
      </c>
      <c r="AC16" s="55"/>
      <c r="AD16" s="55"/>
      <c r="AE16" s="36"/>
      <c r="AF16" s="56" t="s">
        <v>90</v>
      </c>
      <c r="AG16" s="57"/>
      <c r="AH16" s="58"/>
      <c r="AI16" s="54" t="s">
        <v>90</v>
      </c>
      <c r="AJ16" s="55"/>
      <c r="AK16" s="55"/>
      <c r="AL16" s="36"/>
      <c r="AM16" s="56" t="s">
        <v>90</v>
      </c>
      <c r="AN16" s="57"/>
      <c r="AO16" s="58"/>
    </row>
    <row r="17" spans="1:41" s="8" customFormat="1" ht="20.25" customHeight="1">
      <c r="A17" s="9"/>
      <c r="B17" s="13"/>
      <c r="C17" s="105" t="s">
        <v>86</v>
      </c>
      <c r="D17" s="106"/>
      <c r="E17" s="106"/>
      <c r="F17" s="107"/>
      <c r="G17" s="54">
        <v>29418536</v>
      </c>
      <c r="H17" s="55"/>
      <c r="I17" s="55"/>
      <c r="J17" s="36"/>
      <c r="K17" s="56">
        <v>101</v>
      </c>
      <c r="L17" s="57"/>
      <c r="M17" s="58"/>
      <c r="N17" s="54">
        <v>28329125</v>
      </c>
      <c r="O17" s="55"/>
      <c r="P17" s="55"/>
      <c r="Q17" s="36"/>
      <c r="R17" s="56">
        <f t="shared" si="0"/>
        <v>96.29685515281929</v>
      </c>
      <c r="S17" s="103"/>
      <c r="T17" s="104"/>
      <c r="U17" s="54">
        <v>27788620</v>
      </c>
      <c r="V17" s="55"/>
      <c r="W17" s="55"/>
      <c r="X17" s="36"/>
      <c r="Y17" s="56">
        <f t="shared" si="1"/>
        <v>98.09205190770982</v>
      </c>
      <c r="Z17" s="57"/>
      <c r="AA17" s="58"/>
      <c r="AB17" s="54">
        <v>26879569</v>
      </c>
      <c r="AC17" s="55"/>
      <c r="AD17" s="55"/>
      <c r="AE17" s="36"/>
      <c r="AF17" s="56">
        <v>96.7</v>
      </c>
      <c r="AG17" s="57"/>
      <c r="AH17" s="58"/>
      <c r="AI17" s="54">
        <v>25205171</v>
      </c>
      <c r="AJ17" s="55"/>
      <c r="AK17" s="55"/>
      <c r="AL17" s="36"/>
      <c r="AM17" s="56">
        <v>93.77074089246</v>
      </c>
      <c r="AN17" s="57"/>
      <c r="AO17" s="58"/>
    </row>
    <row r="18" spans="1:41" s="8" customFormat="1" ht="20.25" customHeight="1">
      <c r="A18" s="9"/>
      <c r="B18" s="117" t="s">
        <v>10</v>
      </c>
      <c r="C18" s="118"/>
      <c r="D18" s="118"/>
      <c r="E18" s="118"/>
      <c r="F18" s="118"/>
      <c r="G18" s="54">
        <v>3908798</v>
      </c>
      <c r="H18" s="55"/>
      <c r="I18" s="55"/>
      <c r="J18" s="36"/>
      <c r="K18" s="56">
        <v>116</v>
      </c>
      <c r="L18" s="57"/>
      <c r="M18" s="58"/>
      <c r="N18" s="54">
        <v>17614929</v>
      </c>
      <c r="O18" s="55"/>
      <c r="P18" s="55"/>
      <c r="Q18" s="36"/>
      <c r="R18" s="56">
        <f t="shared" si="0"/>
        <v>450.6482299673711</v>
      </c>
      <c r="S18" s="103"/>
      <c r="T18" s="104"/>
      <c r="U18" s="68">
        <v>15121258</v>
      </c>
      <c r="V18" s="68"/>
      <c r="W18" s="68"/>
      <c r="X18" s="68"/>
      <c r="Y18" s="98">
        <f t="shared" si="1"/>
        <v>85.84342292835811</v>
      </c>
      <c r="Z18" s="98"/>
      <c r="AA18" s="98"/>
      <c r="AB18" s="54">
        <v>5039142</v>
      </c>
      <c r="AC18" s="55"/>
      <c r="AD18" s="55"/>
      <c r="AE18" s="36"/>
      <c r="AF18" s="56">
        <v>33.3</v>
      </c>
      <c r="AG18" s="57"/>
      <c r="AH18" s="58"/>
      <c r="AI18" s="54">
        <v>3274901</v>
      </c>
      <c r="AJ18" s="55"/>
      <c r="AK18" s="55"/>
      <c r="AL18" s="36"/>
      <c r="AM18" s="56">
        <v>64.98925809195295</v>
      </c>
      <c r="AN18" s="57"/>
      <c r="AO18" s="58"/>
    </row>
    <row r="19" spans="1:41" s="8" customFormat="1" ht="20.25" customHeight="1">
      <c r="A19" s="9"/>
      <c r="B19" s="117" t="s">
        <v>11</v>
      </c>
      <c r="C19" s="118"/>
      <c r="D19" s="118"/>
      <c r="E19" s="118"/>
      <c r="F19" s="118"/>
      <c r="G19" s="54" t="s">
        <v>90</v>
      </c>
      <c r="H19" s="55"/>
      <c r="I19" s="55"/>
      <c r="J19" s="36"/>
      <c r="K19" s="56" t="s">
        <v>90</v>
      </c>
      <c r="L19" s="57"/>
      <c r="M19" s="58"/>
      <c r="N19" s="54" t="s">
        <v>90</v>
      </c>
      <c r="O19" s="55"/>
      <c r="P19" s="55"/>
      <c r="Q19" s="36"/>
      <c r="R19" s="56" t="s">
        <v>90</v>
      </c>
      <c r="S19" s="103"/>
      <c r="T19" s="104"/>
      <c r="U19" s="68" t="s">
        <v>90</v>
      </c>
      <c r="V19" s="68"/>
      <c r="W19" s="68"/>
      <c r="X19" s="68"/>
      <c r="Y19" s="98" t="s">
        <v>95</v>
      </c>
      <c r="Z19" s="98"/>
      <c r="AA19" s="98"/>
      <c r="AB19" s="54" t="s">
        <v>90</v>
      </c>
      <c r="AC19" s="55"/>
      <c r="AD19" s="55"/>
      <c r="AE19" s="36"/>
      <c r="AF19" s="56" t="s">
        <v>90</v>
      </c>
      <c r="AG19" s="57"/>
      <c r="AH19" s="58"/>
      <c r="AI19" s="54">
        <v>49684</v>
      </c>
      <c r="AJ19" s="55"/>
      <c r="AK19" s="55"/>
      <c r="AL19" s="36"/>
      <c r="AM19" s="56" t="s">
        <v>90</v>
      </c>
      <c r="AN19" s="57"/>
      <c r="AO19" s="58"/>
    </row>
    <row r="20" spans="1:41" s="11" customFormat="1" ht="20.25" customHeight="1">
      <c r="A20" s="10"/>
      <c r="B20" s="135" t="s">
        <v>12</v>
      </c>
      <c r="C20" s="106"/>
      <c r="D20" s="106"/>
      <c r="E20" s="106"/>
      <c r="F20" s="107"/>
      <c r="G20" s="54" t="s">
        <v>90</v>
      </c>
      <c r="H20" s="55"/>
      <c r="I20" s="55"/>
      <c r="J20" s="36"/>
      <c r="K20" s="56" t="s">
        <v>90</v>
      </c>
      <c r="L20" s="57"/>
      <c r="M20" s="58"/>
      <c r="N20" s="54" t="s">
        <v>90</v>
      </c>
      <c r="O20" s="55"/>
      <c r="P20" s="55"/>
      <c r="Q20" s="36"/>
      <c r="R20" s="56" t="s">
        <v>90</v>
      </c>
      <c r="S20" s="103"/>
      <c r="T20" s="104"/>
      <c r="U20" s="68" t="s">
        <v>90</v>
      </c>
      <c r="V20" s="68"/>
      <c r="W20" s="68"/>
      <c r="X20" s="68"/>
      <c r="Y20" s="98" t="s">
        <v>95</v>
      </c>
      <c r="Z20" s="98"/>
      <c r="AA20" s="98"/>
      <c r="AB20" s="54" t="s">
        <v>90</v>
      </c>
      <c r="AC20" s="55"/>
      <c r="AD20" s="55"/>
      <c r="AE20" s="36"/>
      <c r="AF20" s="56" t="s">
        <v>90</v>
      </c>
      <c r="AG20" s="57"/>
      <c r="AH20" s="58"/>
      <c r="AI20" s="54">
        <v>182</v>
      </c>
      <c r="AJ20" s="55"/>
      <c r="AK20" s="55"/>
      <c r="AL20" s="36"/>
      <c r="AM20" s="56" t="s">
        <v>90</v>
      </c>
      <c r="AN20" s="57"/>
      <c r="AO20" s="58"/>
    </row>
    <row r="21" spans="1:41" s="8" customFormat="1" ht="20.25" customHeight="1">
      <c r="A21" s="134" t="s">
        <v>13</v>
      </c>
      <c r="B21" s="118"/>
      <c r="C21" s="118"/>
      <c r="D21" s="118"/>
      <c r="E21" s="118"/>
      <c r="F21" s="118"/>
      <c r="G21" s="54">
        <f>SUM(G22:J23)</f>
        <v>23251148</v>
      </c>
      <c r="H21" s="55"/>
      <c r="I21" s="55"/>
      <c r="J21" s="36"/>
      <c r="K21" s="56">
        <v>97</v>
      </c>
      <c r="L21" s="57"/>
      <c r="M21" s="58"/>
      <c r="N21" s="54">
        <f>SUM(N22:Q23)</f>
        <v>24481740</v>
      </c>
      <c r="O21" s="55"/>
      <c r="P21" s="55"/>
      <c r="Q21" s="36"/>
      <c r="R21" s="56">
        <f t="shared" si="0"/>
        <v>105.29260748759587</v>
      </c>
      <c r="S21" s="103"/>
      <c r="T21" s="104"/>
      <c r="U21" s="68">
        <f>SUM(U22:X23)</f>
        <v>22121632</v>
      </c>
      <c r="V21" s="68"/>
      <c r="W21" s="68"/>
      <c r="X21" s="68"/>
      <c r="Y21" s="98">
        <f aca="true" t="shared" si="2" ref="Y21:Y31">SUM(U21/N21)*100</f>
        <v>90.3597211636101</v>
      </c>
      <c r="Z21" s="98"/>
      <c r="AA21" s="98"/>
      <c r="AB21" s="54">
        <f>SUM(AB22:AE23)</f>
        <v>16039627</v>
      </c>
      <c r="AC21" s="55"/>
      <c r="AD21" s="55"/>
      <c r="AE21" s="36"/>
      <c r="AF21" s="56">
        <v>72.5</v>
      </c>
      <c r="AG21" s="57"/>
      <c r="AH21" s="58"/>
      <c r="AI21" s="54">
        <f>SUM(AI22:AL23)</f>
        <v>22121827</v>
      </c>
      <c r="AJ21" s="55"/>
      <c r="AK21" s="55"/>
      <c r="AL21" s="36"/>
      <c r="AM21" s="56">
        <v>137.9198344200897</v>
      </c>
      <c r="AN21" s="57"/>
      <c r="AO21" s="58"/>
    </row>
    <row r="22" spans="1:41" s="8" customFormat="1" ht="20.25" customHeight="1">
      <c r="A22" s="9"/>
      <c r="B22" s="117" t="s">
        <v>8</v>
      </c>
      <c r="C22" s="136"/>
      <c r="D22" s="136"/>
      <c r="E22" s="136"/>
      <c r="F22" s="136"/>
      <c r="G22" s="54">
        <v>21258843</v>
      </c>
      <c r="H22" s="55"/>
      <c r="I22" s="55"/>
      <c r="J22" s="36"/>
      <c r="K22" s="56">
        <v>98.2</v>
      </c>
      <c r="L22" s="57"/>
      <c r="M22" s="58"/>
      <c r="N22" s="54">
        <v>22509113</v>
      </c>
      <c r="O22" s="55"/>
      <c r="P22" s="55"/>
      <c r="Q22" s="36"/>
      <c r="R22" s="56">
        <f t="shared" si="0"/>
        <v>105.88117612985806</v>
      </c>
      <c r="S22" s="103"/>
      <c r="T22" s="104"/>
      <c r="U22" s="68">
        <v>20184093</v>
      </c>
      <c r="V22" s="68"/>
      <c r="W22" s="68"/>
      <c r="X22" s="68"/>
      <c r="Y22" s="98">
        <f t="shared" si="2"/>
        <v>89.67076134897009</v>
      </c>
      <c r="Z22" s="98"/>
      <c r="AA22" s="98"/>
      <c r="AB22" s="54">
        <v>14267069</v>
      </c>
      <c r="AC22" s="55"/>
      <c r="AD22" s="55"/>
      <c r="AE22" s="36"/>
      <c r="AF22" s="56">
        <v>70.7</v>
      </c>
      <c r="AG22" s="57"/>
      <c r="AH22" s="58"/>
      <c r="AI22" s="54">
        <v>20470034</v>
      </c>
      <c r="AJ22" s="55"/>
      <c r="AK22" s="55"/>
      <c r="AL22" s="36"/>
      <c r="AM22" s="56">
        <v>143.47750052936593</v>
      </c>
      <c r="AN22" s="57"/>
      <c r="AO22" s="58"/>
    </row>
    <row r="23" spans="1:41" s="11" customFormat="1" ht="20.25" customHeight="1">
      <c r="A23" s="10"/>
      <c r="B23" s="117" t="s">
        <v>9</v>
      </c>
      <c r="C23" s="136"/>
      <c r="D23" s="136"/>
      <c r="E23" s="136"/>
      <c r="F23" s="136"/>
      <c r="G23" s="54">
        <v>1992305</v>
      </c>
      <c r="H23" s="55"/>
      <c r="I23" s="55"/>
      <c r="J23" s="36"/>
      <c r="K23" s="56">
        <v>85.5</v>
      </c>
      <c r="L23" s="57"/>
      <c r="M23" s="58"/>
      <c r="N23" s="54">
        <v>1972627</v>
      </c>
      <c r="O23" s="55"/>
      <c r="P23" s="55"/>
      <c r="Q23" s="36"/>
      <c r="R23" s="56">
        <f t="shared" si="0"/>
        <v>99.0122998235712</v>
      </c>
      <c r="S23" s="103"/>
      <c r="T23" s="104"/>
      <c r="U23" s="68">
        <v>1937539</v>
      </c>
      <c r="V23" s="68"/>
      <c r="W23" s="68"/>
      <c r="X23" s="68"/>
      <c r="Y23" s="98">
        <f t="shared" si="2"/>
        <v>98.22125520942377</v>
      </c>
      <c r="Z23" s="98"/>
      <c r="AA23" s="98"/>
      <c r="AB23" s="54">
        <v>1772558</v>
      </c>
      <c r="AC23" s="55"/>
      <c r="AD23" s="55"/>
      <c r="AE23" s="36"/>
      <c r="AF23" s="56">
        <v>91.5</v>
      </c>
      <c r="AG23" s="57"/>
      <c r="AH23" s="58"/>
      <c r="AI23" s="54">
        <v>1651793</v>
      </c>
      <c r="AJ23" s="55"/>
      <c r="AK23" s="55"/>
      <c r="AL23" s="36"/>
      <c r="AM23" s="56">
        <v>93.18696482710298</v>
      </c>
      <c r="AN23" s="57"/>
      <c r="AO23" s="58"/>
    </row>
    <row r="24" spans="1:41" s="8" customFormat="1" ht="20.25" customHeight="1">
      <c r="A24" s="164" t="s">
        <v>14</v>
      </c>
      <c r="B24" s="118"/>
      <c r="C24" s="118"/>
      <c r="D24" s="118"/>
      <c r="E24" s="118"/>
      <c r="F24" s="118"/>
      <c r="G24" s="54">
        <v>9742886</v>
      </c>
      <c r="H24" s="55"/>
      <c r="I24" s="55"/>
      <c r="J24" s="36"/>
      <c r="K24" s="56">
        <v>98.9</v>
      </c>
      <c r="L24" s="57"/>
      <c r="M24" s="58"/>
      <c r="N24" s="54">
        <v>9497553</v>
      </c>
      <c r="O24" s="55"/>
      <c r="P24" s="55"/>
      <c r="Q24" s="36"/>
      <c r="R24" s="56">
        <f t="shared" si="0"/>
        <v>97.48192681306135</v>
      </c>
      <c r="S24" s="103"/>
      <c r="T24" s="104"/>
      <c r="U24" s="68">
        <v>9216855</v>
      </c>
      <c r="V24" s="68"/>
      <c r="W24" s="68"/>
      <c r="X24" s="68"/>
      <c r="Y24" s="98">
        <f t="shared" si="2"/>
        <v>97.0445229418567</v>
      </c>
      <c r="Z24" s="98"/>
      <c r="AA24" s="98"/>
      <c r="AB24" s="54">
        <v>8787646</v>
      </c>
      <c r="AC24" s="55"/>
      <c r="AD24" s="55"/>
      <c r="AE24" s="36"/>
      <c r="AF24" s="56">
        <v>95.3</v>
      </c>
      <c r="AG24" s="57"/>
      <c r="AH24" s="58"/>
      <c r="AI24" s="54">
        <v>8672176</v>
      </c>
      <c r="AJ24" s="55"/>
      <c r="AK24" s="55"/>
      <c r="AL24" s="36"/>
      <c r="AM24" s="56">
        <v>98.68599622697592</v>
      </c>
      <c r="AN24" s="57"/>
      <c r="AO24" s="58"/>
    </row>
    <row r="25" spans="1:41" s="8" customFormat="1" ht="20.25" customHeight="1">
      <c r="A25" s="132" t="s">
        <v>15</v>
      </c>
      <c r="B25" s="118"/>
      <c r="C25" s="118"/>
      <c r="D25" s="118"/>
      <c r="E25" s="118"/>
      <c r="F25" s="118"/>
      <c r="G25" s="54">
        <v>4567640</v>
      </c>
      <c r="H25" s="55"/>
      <c r="I25" s="55"/>
      <c r="J25" s="36"/>
      <c r="K25" s="56">
        <v>109.8</v>
      </c>
      <c r="L25" s="57"/>
      <c r="M25" s="58"/>
      <c r="N25" s="54">
        <v>3995179</v>
      </c>
      <c r="O25" s="55"/>
      <c r="P25" s="55"/>
      <c r="Q25" s="36"/>
      <c r="R25" s="56">
        <f t="shared" si="0"/>
        <v>87.46702892522178</v>
      </c>
      <c r="S25" s="103"/>
      <c r="T25" s="104"/>
      <c r="U25" s="68">
        <v>3742283</v>
      </c>
      <c r="V25" s="68"/>
      <c r="W25" s="68"/>
      <c r="X25" s="68"/>
      <c r="Y25" s="98">
        <f t="shared" si="2"/>
        <v>93.66997073222501</v>
      </c>
      <c r="Z25" s="98"/>
      <c r="AA25" s="98"/>
      <c r="AB25" s="54">
        <v>4054457</v>
      </c>
      <c r="AC25" s="55"/>
      <c r="AD25" s="55"/>
      <c r="AE25" s="36"/>
      <c r="AF25" s="56">
        <v>108.3</v>
      </c>
      <c r="AG25" s="57"/>
      <c r="AH25" s="58"/>
      <c r="AI25" s="54">
        <v>3868511</v>
      </c>
      <c r="AJ25" s="55"/>
      <c r="AK25" s="55"/>
      <c r="AL25" s="36"/>
      <c r="AM25" s="56">
        <v>95.41378783891406</v>
      </c>
      <c r="AN25" s="57"/>
      <c r="AO25" s="58"/>
    </row>
    <row r="26" spans="1:41" s="11" customFormat="1" ht="20.25" customHeight="1">
      <c r="A26" s="132" t="s">
        <v>16</v>
      </c>
      <c r="B26" s="118"/>
      <c r="C26" s="118"/>
      <c r="D26" s="118"/>
      <c r="E26" s="118"/>
      <c r="F26" s="118"/>
      <c r="G26" s="54">
        <v>2487559</v>
      </c>
      <c r="H26" s="55"/>
      <c r="I26" s="55"/>
      <c r="J26" s="36"/>
      <c r="K26" s="56">
        <v>119.4</v>
      </c>
      <c r="L26" s="57"/>
      <c r="M26" s="58"/>
      <c r="N26" s="54">
        <v>2519302</v>
      </c>
      <c r="O26" s="55"/>
      <c r="P26" s="55"/>
      <c r="Q26" s="36"/>
      <c r="R26" s="56">
        <f t="shared" si="0"/>
        <v>101.27607023592205</v>
      </c>
      <c r="S26" s="103"/>
      <c r="T26" s="104"/>
      <c r="U26" s="68">
        <v>2471787</v>
      </c>
      <c r="V26" s="68"/>
      <c r="W26" s="68"/>
      <c r="X26" s="68"/>
      <c r="Y26" s="98">
        <f t="shared" si="2"/>
        <v>98.11396172431887</v>
      </c>
      <c r="Z26" s="98"/>
      <c r="AA26" s="98"/>
      <c r="AB26" s="54">
        <v>2418995</v>
      </c>
      <c r="AC26" s="55"/>
      <c r="AD26" s="55"/>
      <c r="AE26" s="36"/>
      <c r="AF26" s="56">
        <v>97.9</v>
      </c>
      <c r="AG26" s="57"/>
      <c r="AH26" s="58"/>
      <c r="AI26" s="54">
        <v>2467577</v>
      </c>
      <c r="AJ26" s="55"/>
      <c r="AK26" s="55"/>
      <c r="AL26" s="36"/>
      <c r="AM26" s="56">
        <v>102.00835470929044</v>
      </c>
      <c r="AN26" s="57"/>
      <c r="AO26" s="58"/>
    </row>
    <row r="27" spans="1:41" s="8" customFormat="1" ht="20.25" customHeight="1">
      <c r="A27" s="132" t="s">
        <v>0</v>
      </c>
      <c r="B27" s="118"/>
      <c r="C27" s="118"/>
      <c r="D27" s="118"/>
      <c r="E27" s="118"/>
      <c r="F27" s="118"/>
      <c r="G27" s="54">
        <v>1561838</v>
      </c>
      <c r="H27" s="55"/>
      <c r="I27" s="55"/>
      <c r="J27" s="36"/>
      <c r="K27" s="56">
        <v>94.9</v>
      </c>
      <c r="L27" s="57"/>
      <c r="M27" s="58"/>
      <c r="N27" s="54">
        <v>1508914</v>
      </c>
      <c r="O27" s="55"/>
      <c r="P27" s="55"/>
      <c r="Q27" s="36"/>
      <c r="R27" s="56">
        <f t="shared" si="0"/>
        <v>96.61142832995483</v>
      </c>
      <c r="S27" s="103"/>
      <c r="T27" s="104"/>
      <c r="U27" s="68">
        <v>1436879</v>
      </c>
      <c r="V27" s="68"/>
      <c r="W27" s="68"/>
      <c r="X27" s="68"/>
      <c r="Y27" s="98">
        <f t="shared" si="2"/>
        <v>95.22603673900566</v>
      </c>
      <c r="Z27" s="98"/>
      <c r="AA27" s="98"/>
      <c r="AB27" s="54">
        <v>1384535</v>
      </c>
      <c r="AC27" s="55"/>
      <c r="AD27" s="55"/>
      <c r="AE27" s="36"/>
      <c r="AF27" s="56">
        <v>96.4</v>
      </c>
      <c r="AG27" s="57"/>
      <c r="AH27" s="58"/>
      <c r="AI27" s="54">
        <v>1252575</v>
      </c>
      <c r="AJ27" s="55"/>
      <c r="AK27" s="55"/>
      <c r="AL27" s="36"/>
      <c r="AM27" s="56">
        <v>90.46900222818492</v>
      </c>
      <c r="AN27" s="57"/>
      <c r="AO27" s="58"/>
    </row>
    <row r="28" spans="1:41" s="8" customFormat="1" ht="20.25" customHeight="1">
      <c r="A28" s="132" t="s">
        <v>19</v>
      </c>
      <c r="B28" s="118"/>
      <c r="C28" s="118"/>
      <c r="D28" s="118"/>
      <c r="E28" s="118"/>
      <c r="F28" s="118"/>
      <c r="G28" s="54">
        <v>4903426</v>
      </c>
      <c r="H28" s="55"/>
      <c r="I28" s="55"/>
      <c r="J28" s="36"/>
      <c r="K28" s="56">
        <v>94.7</v>
      </c>
      <c r="L28" s="57"/>
      <c r="M28" s="58"/>
      <c r="N28" s="54">
        <v>4870070</v>
      </c>
      <c r="O28" s="55"/>
      <c r="P28" s="55"/>
      <c r="Q28" s="36"/>
      <c r="R28" s="56">
        <f>N28/G28*100</f>
        <v>99.31974093215642</v>
      </c>
      <c r="S28" s="103"/>
      <c r="T28" s="104"/>
      <c r="U28" s="68">
        <v>4614146</v>
      </c>
      <c r="V28" s="68"/>
      <c r="W28" s="68"/>
      <c r="X28" s="68"/>
      <c r="Y28" s="98">
        <f>SUM(U28/N28)*100</f>
        <v>94.74496259807353</v>
      </c>
      <c r="Z28" s="98"/>
      <c r="AA28" s="98"/>
      <c r="AB28" s="54">
        <v>4200583</v>
      </c>
      <c r="AC28" s="55"/>
      <c r="AD28" s="55"/>
      <c r="AE28" s="36"/>
      <c r="AF28" s="56">
        <v>91</v>
      </c>
      <c r="AG28" s="57"/>
      <c r="AH28" s="58"/>
      <c r="AI28" s="54">
        <v>4253369</v>
      </c>
      <c r="AJ28" s="55"/>
      <c r="AK28" s="55"/>
      <c r="AL28" s="36"/>
      <c r="AM28" s="56">
        <v>101.25663509089095</v>
      </c>
      <c r="AN28" s="57"/>
      <c r="AO28" s="58"/>
    </row>
    <row r="29" spans="1:41" s="11" customFormat="1" ht="20.25" customHeight="1">
      <c r="A29" s="132" t="s">
        <v>20</v>
      </c>
      <c r="B29" s="118"/>
      <c r="C29" s="118"/>
      <c r="D29" s="118"/>
      <c r="E29" s="118"/>
      <c r="F29" s="118"/>
      <c r="G29" s="54">
        <v>8239497</v>
      </c>
      <c r="H29" s="55"/>
      <c r="I29" s="55"/>
      <c r="J29" s="36"/>
      <c r="K29" s="56">
        <v>98.9</v>
      </c>
      <c r="L29" s="57"/>
      <c r="M29" s="58"/>
      <c r="N29" s="54">
        <v>7979609</v>
      </c>
      <c r="O29" s="55"/>
      <c r="P29" s="55"/>
      <c r="Q29" s="36"/>
      <c r="R29" s="56">
        <f>N29/G29*100</f>
        <v>96.84582687511143</v>
      </c>
      <c r="S29" s="103"/>
      <c r="T29" s="104"/>
      <c r="U29" s="68">
        <v>8112583</v>
      </c>
      <c r="V29" s="68"/>
      <c r="W29" s="68"/>
      <c r="X29" s="68"/>
      <c r="Y29" s="98">
        <f>SUM(U29/N29)*100</f>
        <v>101.66642250265645</v>
      </c>
      <c r="Z29" s="98"/>
      <c r="AA29" s="98"/>
      <c r="AB29" s="54">
        <v>7051213</v>
      </c>
      <c r="AC29" s="55"/>
      <c r="AD29" s="55"/>
      <c r="AE29" s="36"/>
      <c r="AF29" s="56">
        <v>86.9</v>
      </c>
      <c r="AG29" s="57"/>
      <c r="AH29" s="58"/>
      <c r="AI29" s="54">
        <v>6656621</v>
      </c>
      <c r="AJ29" s="55"/>
      <c r="AK29" s="55"/>
      <c r="AL29" s="36"/>
      <c r="AM29" s="56">
        <v>94.40391319904816</v>
      </c>
      <c r="AN29" s="57"/>
      <c r="AO29" s="58"/>
    </row>
    <row r="30" spans="1:41" s="8" customFormat="1" ht="20.25" customHeight="1">
      <c r="A30" s="132" t="s">
        <v>17</v>
      </c>
      <c r="B30" s="118"/>
      <c r="C30" s="118"/>
      <c r="D30" s="118"/>
      <c r="E30" s="118"/>
      <c r="F30" s="118"/>
      <c r="G30" s="54">
        <v>18388298</v>
      </c>
      <c r="H30" s="55"/>
      <c r="I30" s="55"/>
      <c r="J30" s="36"/>
      <c r="K30" s="56">
        <v>100.9</v>
      </c>
      <c r="L30" s="57"/>
      <c r="M30" s="58"/>
      <c r="N30" s="54">
        <v>18479822</v>
      </c>
      <c r="O30" s="55"/>
      <c r="P30" s="55"/>
      <c r="Q30" s="36"/>
      <c r="R30" s="56">
        <f t="shared" si="0"/>
        <v>100.49772958867645</v>
      </c>
      <c r="S30" s="103"/>
      <c r="T30" s="104"/>
      <c r="U30" s="68">
        <v>18603088</v>
      </c>
      <c r="V30" s="68"/>
      <c r="W30" s="68"/>
      <c r="X30" s="68"/>
      <c r="Y30" s="98">
        <f t="shared" si="2"/>
        <v>100.66703023438212</v>
      </c>
      <c r="Z30" s="98"/>
      <c r="AA30" s="98"/>
      <c r="AB30" s="54">
        <v>18523075</v>
      </c>
      <c r="AC30" s="55"/>
      <c r="AD30" s="55"/>
      <c r="AE30" s="36"/>
      <c r="AF30" s="56">
        <v>99.6</v>
      </c>
      <c r="AG30" s="57"/>
      <c r="AH30" s="58"/>
      <c r="AI30" s="54">
        <v>18165891</v>
      </c>
      <c r="AJ30" s="55"/>
      <c r="AK30" s="55"/>
      <c r="AL30" s="36"/>
      <c r="AM30" s="56">
        <v>98.07168086292369</v>
      </c>
      <c r="AN30" s="57"/>
      <c r="AO30" s="58"/>
    </row>
    <row r="31" spans="1:41" s="11" customFormat="1" ht="20.25" customHeight="1">
      <c r="A31" s="132" t="s">
        <v>18</v>
      </c>
      <c r="B31" s="118"/>
      <c r="C31" s="118"/>
      <c r="D31" s="118"/>
      <c r="E31" s="118"/>
      <c r="F31" s="118"/>
      <c r="G31" s="54">
        <v>1213</v>
      </c>
      <c r="H31" s="55"/>
      <c r="I31" s="55"/>
      <c r="J31" s="36"/>
      <c r="K31" s="56">
        <v>108.4</v>
      </c>
      <c r="L31" s="57"/>
      <c r="M31" s="58"/>
      <c r="N31" s="54">
        <v>1230</v>
      </c>
      <c r="O31" s="55"/>
      <c r="P31" s="55"/>
      <c r="Q31" s="36"/>
      <c r="R31" s="56">
        <f t="shared" si="0"/>
        <v>101.40148392415497</v>
      </c>
      <c r="S31" s="103"/>
      <c r="T31" s="104"/>
      <c r="U31" s="68">
        <v>1130</v>
      </c>
      <c r="V31" s="68"/>
      <c r="W31" s="68"/>
      <c r="X31" s="68"/>
      <c r="Y31" s="98">
        <f t="shared" si="2"/>
        <v>91.869918699187</v>
      </c>
      <c r="Z31" s="98"/>
      <c r="AA31" s="98"/>
      <c r="AB31" s="54">
        <v>1127</v>
      </c>
      <c r="AC31" s="55"/>
      <c r="AD31" s="55"/>
      <c r="AE31" s="36"/>
      <c r="AF31" s="56">
        <v>99.7</v>
      </c>
      <c r="AG31" s="57"/>
      <c r="AH31" s="58"/>
      <c r="AI31" s="54">
        <v>1118</v>
      </c>
      <c r="AJ31" s="55"/>
      <c r="AK31" s="55"/>
      <c r="AL31" s="36"/>
      <c r="AM31" s="56">
        <v>99.20141969831411</v>
      </c>
      <c r="AN31" s="57"/>
      <c r="AO31" s="58"/>
    </row>
    <row r="32" spans="1:41" s="8" customFormat="1" ht="20.25" customHeight="1">
      <c r="A32" s="132" t="s">
        <v>89</v>
      </c>
      <c r="B32" s="118"/>
      <c r="C32" s="118"/>
      <c r="D32" s="118"/>
      <c r="E32" s="118"/>
      <c r="F32" s="118"/>
      <c r="G32" s="54">
        <v>0</v>
      </c>
      <c r="H32" s="55"/>
      <c r="I32" s="55"/>
      <c r="J32" s="36"/>
      <c r="K32" s="56" t="s">
        <v>90</v>
      </c>
      <c r="L32" s="57"/>
      <c r="M32" s="58"/>
      <c r="N32" s="54">
        <v>0</v>
      </c>
      <c r="O32" s="55"/>
      <c r="P32" s="55"/>
      <c r="Q32" s="36"/>
      <c r="R32" s="56" t="s">
        <v>90</v>
      </c>
      <c r="S32" s="103"/>
      <c r="T32" s="104"/>
      <c r="U32" s="68">
        <v>0</v>
      </c>
      <c r="V32" s="68"/>
      <c r="W32" s="68"/>
      <c r="X32" s="68"/>
      <c r="Y32" s="56" t="s">
        <v>95</v>
      </c>
      <c r="Z32" s="57"/>
      <c r="AA32" s="58"/>
      <c r="AB32" s="54">
        <v>0</v>
      </c>
      <c r="AC32" s="55"/>
      <c r="AD32" s="55"/>
      <c r="AE32" s="36"/>
      <c r="AF32" s="56" t="s">
        <v>90</v>
      </c>
      <c r="AG32" s="57"/>
      <c r="AH32" s="58"/>
      <c r="AI32" s="54">
        <v>0</v>
      </c>
      <c r="AJ32" s="55"/>
      <c r="AK32" s="55"/>
      <c r="AL32" s="36"/>
      <c r="AM32" s="56" t="s">
        <v>90</v>
      </c>
      <c r="AN32" s="57"/>
      <c r="AO32" s="58"/>
    </row>
    <row r="33" spans="1:41" s="11" customFormat="1" ht="20.25" customHeight="1">
      <c r="A33" s="132" t="s">
        <v>25</v>
      </c>
      <c r="B33" s="118"/>
      <c r="C33" s="118"/>
      <c r="D33" s="118"/>
      <c r="E33" s="118"/>
      <c r="F33" s="118"/>
      <c r="G33" s="54" t="s">
        <v>90</v>
      </c>
      <c r="H33" s="55"/>
      <c r="I33" s="55"/>
      <c r="J33" s="36"/>
      <c r="K33" s="56" t="s">
        <v>90</v>
      </c>
      <c r="L33" s="57"/>
      <c r="M33" s="58"/>
      <c r="N33" s="54" t="s">
        <v>90</v>
      </c>
      <c r="O33" s="55"/>
      <c r="P33" s="55"/>
      <c r="Q33" s="36"/>
      <c r="R33" s="56" t="s">
        <v>90</v>
      </c>
      <c r="S33" s="103"/>
      <c r="T33" s="104"/>
      <c r="U33" s="68" t="s">
        <v>90</v>
      </c>
      <c r="V33" s="68"/>
      <c r="W33" s="68"/>
      <c r="X33" s="68"/>
      <c r="Y33" s="69" t="s">
        <v>90</v>
      </c>
      <c r="Z33" s="69"/>
      <c r="AA33" s="69"/>
      <c r="AB33" s="54" t="s">
        <v>90</v>
      </c>
      <c r="AC33" s="55"/>
      <c r="AD33" s="55"/>
      <c r="AE33" s="36"/>
      <c r="AF33" s="56" t="s">
        <v>90</v>
      </c>
      <c r="AG33" s="57"/>
      <c r="AH33" s="58"/>
      <c r="AI33" s="54" t="s">
        <v>90</v>
      </c>
      <c r="AJ33" s="55"/>
      <c r="AK33" s="55"/>
      <c r="AL33" s="36"/>
      <c r="AM33" s="56" t="s">
        <v>90</v>
      </c>
      <c r="AN33" s="57"/>
      <c r="AO33" s="58"/>
    </row>
    <row r="34" spans="1:41" s="8" customFormat="1" ht="20.25" customHeight="1">
      <c r="A34" s="111" t="s">
        <v>87</v>
      </c>
      <c r="B34" s="112"/>
      <c r="C34" s="112"/>
      <c r="D34" s="112"/>
      <c r="E34" s="112"/>
      <c r="F34" s="113"/>
      <c r="G34" s="62">
        <f>G28+G29</f>
        <v>13142923</v>
      </c>
      <c r="H34" s="63"/>
      <c r="I34" s="63"/>
      <c r="J34" s="64"/>
      <c r="K34" s="65">
        <v>97.3</v>
      </c>
      <c r="L34" s="66"/>
      <c r="M34" s="67"/>
      <c r="N34" s="62">
        <f>N28+N29</f>
        <v>12849679</v>
      </c>
      <c r="O34" s="63"/>
      <c r="P34" s="63"/>
      <c r="Q34" s="64"/>
      <c r="R34" s="65">
        <f>N34/G34*100</f>
        <v>97.76880683239185</v>
      </c>
      <c r="S34" s="103"/>
      <c r="T34" s="104"/>
      <c r="U34" s="62">
        <f>U28+U29</f>
        <v>12726729</v>
      </c>
      <c r="V34" s="63"/>
      <c r="W34" s="63"/>
      <c r="X34" s="64"/>
      <c r="Y34" s="65">
        <f>SUM(U34/N34)*100</f>
        <v>99.04316675926302</v>
      </c>
      <c r="Z34" s="66"/>
      <c r="AA34" s="67"/>
      <c r="AB34" s="62">
        <f>AB28+AB29</f>
        <v>11251796</v>
      </c>
      <c r="AC34" s="63"/>
      <c r="AD34" s="63"/>
      <c r="AE34" s="64"/>
      <c r="AF34" s="65">
        <v>88.4</v>
      </c>
      <c r="AG34" s="66"/>
      <c r="AH34" s="67"/>
      <c r="AI34" s="62">
        <f>AI28+AI29</f>
        <v>10909990</v>
      </c>
      <c r="AJ34" s="63"/>
      <c r="AK34" s="63"/>
      <c r="AL34" s="64"/>
      <c r="AM34" s="65">
        <v>96.96220941083538</v>
      </c>
      <c r="AN34" s="66"/>
      <c r="AO34" s="67"/>
    </row>
    <row r="35" spans="1:41" s="8" customFormat="1" ht="20.25" customHeight="1">
      <c r="A35" s="132" t="s">
        <v>21</v>
      </c>
      <c r="B35" s="118"/>
      <c r="C35" s="118"/>
      <c r="D35" s="118"/>
      <c r="E35" s="118"/>
      <c r="F35" s="118"/>
      <c r="G35" s="54" t="s">
        <v>90</v>
      </c>
      <c r="H35" s="55"/>
      <c r="I35" s="55"/>
      <c r="J35" s="36"/>
      <c r="K35" s="56" t="s">
        <v>90</v>
      </c>
      <c r="L35" s="57"/>
      <c r="M35" s="58"/>
      <c r="N35" s="54" t="s">
        <v>90</v>
      </c>
      <c r="O35" s="55"/>
      <c r="P35" s="55"/>
      <c r="Q35" s="36"/>
      <c r="R35" s="56" t="s">
        <v>90</v>
      </c>
      <c r="S35" s="103"/>
      <c r="T35" s="104"/>
      <c r="U35" s="68" t="s">
        <v>90</v>
      </c>
      <c r="V35" s="68"/>
      <c r="W35" s="68"/>
      <c r="X35" s="68"/>
      <c r="Y35" s="98" t="s">
        <v>90</v>
      </c>
      <c r="Z35" s="98"/>
      <c r="AA35" s="98"/>
      <c r="AB35" s="54" t="s">
        <v>90</v>
      </c>
      <c r="AC35" s="55"/>
      <c r="AD35" s="55"/>
      <c r="AE35" s="36"/>
      <c r="AF35" s="56" t="s">
        <v>90</v>
      </c>
      <c r="AG35" s="57"/>
      <c r="AH35" s="58"/>
      <c r="AI35" s="54" t="s">
        <v>90</v>
      </c>
      <c r="AJ35" s="55"/>
      <c r="AK35" s="55"/>
      <c r="AL35" s="36"/>
      <c r="AM35" s="56" t="s">
        <v>90</v>
      </c>
      <c r="AN35" s="57"/>
      <c r="AO35" s="58"/>
    </row>
    <row r="36" spans="1:41" s="8" customFormat="1" ht="20.25" customHeight="1">
      <c r="A36" s="143" t="s">
        <v>80</v>
      </c>
      <c r="B36" s="144"/>
      <c r="C36" s="144"/>
      <c r="D36" s="144"/>
      <c r="E36" s="144"/>
      <c r="F36" s="145"/>
      <c r="G36" s="54" t="s">
        <v>90</v>
      </c>
      <c r="H36" s="55"/>
      <c r="I36" s="55"/>
      <c r="J36" s="36"/>
      <c r="K36" s="56" t="s">
        <v>90</v>
      </c>
      <c r="L36" s="57"/>
      <c r="M36" s="58"/>
      <c r="N36" s="54" t="s">
        <v>90</v>
      </c>
      <c r="O36" s="55"/>
      <c r="P36" s="55"/>
      <c r="Q36" s="36"/>
      <c r="R36" s="56" t="s">
        <v>90</v>
      </c>
      <c r="S36" s="103"/>
      <c r="T36" s="104"/>
      <c r="U36" s="68" t="s">
        <v>90</v>
      </c>
      <c r="V36" s="68"/>
      <c r="W36" s="68"/>
      <c r="X36" s="68"/>
      <c r="Y36" s="98" t="s">
        <v>90</v>
      </c>
      <c r="Z36" s="98"/>
      <c r="AA36" s="98"/>
      <c r="AB36" s="54" t="s">
        <v>90</v>
      </c>
      <c r="AC36" s="55"/>
      <c r="AD36" s="55"/>
      <c r="AE36" s="36"/>
      <c r="AF36" s="56" t="s">
        <v>90</v>
      </c>
      <c r="AG36" s="57"/>
      <c r="AH36" s="58"/>
      <c r="AI36" s="54" t="s">
        <v>90</v>
      </c>
      <c r="AJ36" s="55"/>
      <c r="AK36" s="55"/>
      <c r="AL36" s="36"/>
      <c r="AM36" s="56" t="s">
        <v>90</v>
      </c>
      <c r="AN36" s="57"/>
      <c r="AO36" s="58"/>
    </row>
    <row r="37" spans="1:41" s="8" customFormat="1" ht="20.25" customHeight="1">
      <c r="A37" s="111" t="s">
        <v>88</v>
      </c>
      <c r="B37" s="112"/>
      <c r="C37" s="112"/>
      <c r="D37" s="112"/>
      <c r="E37" s="112"/>
      <c r="F37" s="113"/>
      <c r="G37" s="62">
        <f>G39+G40+G41</f>
        <v>499700</v>
      </c>
      <c r="H37" s="63"/>
      <c r="I37" s="63"/>
      <c r="J37" s="64"/>
      <c r="K37" s="65">
        <v>88.2</v>
      </c>
      <c r="L37" s="66"/>
      <c r="M37" s="67"/>
      <c r="N37" s="62">
        <f>N39+N40+N41</f>
        <v>86768</v>
      </c>
      <c r="O37" s="63"/>
      <c r="P37" s="63"/>
      <c r="Q37" s="64"/>
      <c r="R37" s="65">
        <f>N37/G37*100</f>
        <v>17.36401841104663</v>
      </c>
      <c r="S37" s="103"/>
      <c r="T37" s="104"/>
      <c r="U37" s="62">
        <f>U39+U40+U41</f>
        <v>33514</v>
      </c>
      <c r="V37" s="63"/>
      <c r="W37" s="63"/>
      <c r="X37" s="64"/>
      <c r="Y37" s="65">
        <f>SUM(U37/N37)*100</f>
        <v>38.624838650193624</v>
      </c>
      <c r="Z37" s="66"/>
      <c r="AA37" s="67"/>
      <c r="AB37" s="62">
        <f>AB39+AB40+AB41</f>
        <v>30973</v>
      </c>
      <c r="AC37" s="63"/>
      <c r="AD37" s="63"/>
      <c r="AE37" s="64"/>
      <c r="AF37" s="65">
        <v>92.4</v>
      </c>
      <c r="AG37" s="66"/>
      <c r="AH37" s="67"/>
      <c r="AI37" s="62">
        <f>AI39+AI40+AI41</f>
        <v>29310</v>
      </c>
      <c r="AJ37" s="63"/>
      <c r="AK37" s="63"/>
      <c r="AL37" s="64"/>
      <c r="AM37" s="65">
        <v>94.63080747748039</v>
      </c>
      <c r="AN37" s="66"/>
      <c r="AO37" s="67"/>
    </row>
    <row r="38" spans="1:41" s="8" customFormat="1" ht="20.25" customHeight="1">
      <c r="A38" s="132" t="s">
        <v>22</v>
      </c>
      <c r="B38" s="118"/>
      <c r="C38" s="118"/>
      <c r="D38" s="118"/>
      <c r="E38" s="118"/>
      <c r="F38" s="118"/>
      <c r="G38" s="54" t="s">
        <v>90</v>
      </c>
      <c r="H38" s="55"/>
      <c r="I38" s="55"/>
      <c r="J38" s="36"/>
      <c r="K38" s="56" t="s">
        <v>90</v>
      </c>
      <c r="L38" s="57"/>
      <c r="M38" s="58"/>
      <c r="N38" s="54" t="s">
        <v>90</v>
      </c>
      <c r="O38" s="55"/>
      <c r="P38" s="55"/>
      <c r="Q38" s="36"/>
      <c r="R38" s="56" t="s">
        <v>90</v>
      </c>
      <c r="S38" s="103"/>
      <c r="T38" s="104"/>
      <c r="U38" s="68" t="s">
        <v>90</v>
      </c>
      <c r="V38" s="68"/>
      <c r="W38" s="68"/>
      <c r="X38" s="68"/>
      <c r="Y38" s="98" t="s">
        <v>90</v>
      </c>
      <c r="Z38" s="98"/>
      <c r="AA38" s="98"/>
      <c r="AB38" s="54" t="s">
        <v>90</v>
      </c>
      <c r="AC38" s="55"/>
      <c r="AD38" s="55"/>
      <c r="AE38" s="36"/>
      <c r="AF38" s="56" t="s">
        <v>90</v>
      </c>
      <c r="AG38" s="57"/>
      <c r="AH38" s="58"/>
      <c r="AI38" s="54" t="s">
        <v>90</v>
      </c>
      <c r="AJ38" s="55"/>
      <c r="AK38" s="55"/>
      <c r="AL38" s="36"/>
      <c r="AM38" s="56" t="s">
        <v>90</v>
      </c>
      <c r="AN38" s="57"/>
      <c r="AO38" s="58"/>
    </row>
    <row r="39" spans="1:41" s="11" customFormat="1" ht="20.25" customHeight="1">
      <c r="A39" s="146" t="s">
        <v>6</v>
      </c>
      <c r="B39" s="147"/>
      <c r="C39" s="147"/>
      <c r="D39" s="147"/>
      <c r="E39" s="101" t="s">
        <v>93</v>
      </c>
      <c r="F39" s="102"/>
      <c r="G39" s="54">
        <v>466167</v>
      </c>
      <c r="H39" s="55"/>
      <c r="I39" s="55"/>
      <c r="J39" s="36"/>
      <c r="K39" s="56">
        <v>87.6</v>
      </c>
      <c r="L39" s="57"/>
      <c r="M39" s="58"/>
      <c r="N39" s="54">
        <v>54109</v>
      </c>
      <c r="O39" s="55"/>
      <c r="P39" s="55"/>
      <c r="Q39" s="36"/>
      <c r="R39" s="59">
        <f>N39/G39*100</f>
        <v>11.607213723837166</v>
      </c>
      <c r="S39" s="103"/>
      <c r="T39" s="104"/>
      <c r="U39" s="68">
        <v>2434</v>
      </c>
      <c r="V39" s="68"/>
      <c r="W39" s="68"/>
      <c r="X39" s="68"/>
      <c r="Y39" s="56">
        <f>SUM(U39/N39)*100</f>
        <v>4.498327450146926</v>
      </c>
      <c r="Z39" s="57"/>
      <c r="AA39" s="58"/>
      <c r="AB39" s="54">
        <v>877</v>
      </c>
      <c r="AC39" s="55"/>
      <c r="AD39" s="55"/>
      <c r="AE39" s="36"/>
      <c r="AF39" s="56">
        <v>36</v>
      </c>
      <c r="AG39" s="57"/>
      <c r="AH39" s="58"/>
      <c r="AI39" s="54">
        <v>606</v>
      </c>
      <c r="AJ39" s="55"/>
      <c r="AK39" s="55"/>
      <c r="AL39" s="36"/>
      <c r="AM39" s="56">
        <v>69.09920182440136</v>
      </c>
      <c r="AN39" s="57"/>
      <c r="AO39" s="58"/>
    </row>
    <row r="40" spans="1:41" s="8" customFormat="1" ht="20.25" customHeight="1">
      <c r="A40" s="99" t="s">
        <v>23</v>
      </c>
      <c r="B40" s="100"/>
      <c r="C40" s="100"/>
      <c r="D40" s="100"/>
      <c r="E40" s="101" t="s">
        <v>93</v>
      </c>
      <c r="F40" s="102"/>
      <c r="G40" s="54">
        <v>19528</v>
      </c>
      <c r="H40" s="55"/>
      <c r="I40" s="55"/>
      <c r="J40" s="36"/>
      <c r="K40" s="56">
        <v>99.7</v>
      </c>
      <c r="L40" s="57"/>
      <c r="M40" s="58"/>
      <c r="N40" s="54">
        <v>18983</v>
      </c>
      <c r="O40" s="55"/>
      <c r="P40" s="55"/>
      <c r="Q40" s="36"/>
      <c r="R40" s="56">
        <f>N40/G40*100</f>
        <v>97.20913560016386</v>
      </c>
      <c r="S40" s="103"/>
      <c r="T40" s="104"/>
      <c r="U40" s="68">
        <v>18000</v>
      </c>
      <c r="V40" s="68"/>
      <c r="W40" s="68"/>
      <c r="X40" s="68"/>
      <c r="Y40" s="98">
        <f>SUM(U40/N40)*100</f>
        <v>94.82168255807828</v>
      </c>
      <c r="Z40" s="98"/>
      <c r="AA40" s="98"/>
      <c r="AB40" s="54">
        <v>17371</v>
      </c>
      <c r="AC40" s="55"/>
      <c r="AD40" s="55"/>
      <c r="AE40" s="36"/>
      <c r="AF40" s="56">
        <v>96.5</v>
      </c>
      <c r="AG40" s="57"/>
      <c r="AH40" s="58"/>
      <c r="AI40" s="54">
        <v>16474</v>
      </c>
      <c r="AJ40" s="55"/>
      <c r="AK40" s="55"/>
      <c r="AL40" s="36"/>
      <c r="AM40" s="56">
        <v>94.83622128835415</v>
      </c>
      <c r="AN40" s="57"/>
      <c r="AO40" s="58"/>
    </row>
    <row r="41" spans="1:41" s="8" customFormat="1" ht="20.25" customHeight="1">
      <c r="A41" s="99" t="s">
        <v>24</v>
      </c>
      <c r="B41" s="100"/>
      <c r="C41" s="100"/>
      <c r="D41" s="100"/>
      <c r="E41" s="101" t="s">
        <v>94</v>
      </c>
      <c r="F41" s="102"/>
      <c r="G41" s="54">
        <v>14005</v>
      </c>
      <c r="H41" s="55"/>
      <c r="I41" s="55"/>
      <c r="J41" s="36"/>
      <c r="K41" s="56">
        <v>98.7</v>
      </c>
      <c r="L41" s="57"/>
      <c r="M41" s="58"/>
      <c r="N41" s="54">
        <v>13676</v>
      </c>
      <c r="O41" s="55"/>
      <c r="P41" s="55"/>
      <c r="Q41" s="36"/>
      <c r="R41" s="56">
        <f>N41/G41*100</f>
        <v>97.65083898607641</v>
      </c>
      <c r="S41" s="103"/>
      <c r="T41" s="104"/>
      <c r="U41" s="68">
        <v>13080</v>
      </c>
      <c r="V41" s="68"/>
      <c r="W41" s="68"/>
      <c r="X41" s="68"/>
      <c r="Y41" s="98">
        <f>SUM(U41/N41)*100</f>
        <v>95.64200058496637</v>
      </c>
      <c r="Z41" s="98"/>
      <c r="AA41" s="98"/>
      <c r="AB41" s="54">
        <v>12725</v>
      </c>
      <c r="AC41" s="55"/>
      <c r="AD41" s="55"/>
      <c r="AE41" s="36"/>
      <c r="AF41" s="56">
        <v>97.3</v>
      </c>
      <c r="AG41" s="57"/>
      <c r="AH41" s="58"/>
      <c r="AI41" s="54">
        <v>12230</v>
      </c>
      <c r="AJ41" s="55"/>
      <c r="AK41" s="55"/>
      <c r="AL41" s="36"/>
      <c r="AM41" s="56">
        <v>96.11001964636542</v>
      </c>
      <c r="AN41" s="57"/>
      <c r="AO41" s="58"/>
    </row>
    <row r="42" spans="1:41" s="8" customFormat="1" ht="20.25" customHeight="1">
      <c r="A42" s="99" t="s">
        <v>20</v>
      </c>
      <c r="B42" s="100"/>
      <c r="C42" s="100"/>
      <c r="D42" s="100"/>
      <c r="E42" s="101" t="s">
        <v>94</v>
      </c>
      <c r="F42" s="102"/>
      <c r="G42" s="54" t="s">
        <v>90</v>
      </c>
      <c r="H42" s="55"/>
      <c r="I42" s="55"/>
      <c r="J42" s="36"/>
      <c r="K42" s="56" t="s">
        <v>90</v>
      </c>
      <c r="L42" s="57"/>
      <c r="M42" s="58"/>
      <c r="N42" s="54" t="s">
        <v>90</v>
      </c>
      <c r="O42" s="55"/>
      <c r="P42" s="55"/>
      <c r="Q42" s="36"/>
      <c r="R42" s="56" t="s">
        <v>90</v>
      </c>
      <c r="S42" s="103"/>
      <c r="T42" s="104"/>
      <c r="U42" s="68" t="s">
        <v>90</v>
      </c>
      <c r="V42" s="68"/>
      <c r="W42" s="68"/>
      <c r="X42" s="68"/>
      <c r="Y42" s="98" t="s">
        <v>90</v>
      </c>
      <c r="Z42" s="98"/>
      <c r="AA42" s="98"/>
      <c r="AB42" s="68" t="s">
        <v>90</v>
      </c>
      <c r="AC42" s="68"/>
      <c r="AD42" s="68"/>
      <c r="AE42" s="68"/>
      <c r="AF42" s="69" t="s">
        <v>90</v>
      </c>
      <c r="AG42" s="69"/>
      <c r="AH42" s="69"/>
      <c r="AI42" s="68" t="s">
        <v>90</v>
      </c>
      <c r="AJ42" s="68"/>
      <c r="AK42" s="68"/>
      <c r="AL42" s="68"/>
      <c r="AM42" s="69" t="s">
        <v>90</v>
      </c>
      <c r="AN42" s="69"/>
      <c r="AO42" s="69"/>
    </row>
    <row r="43" spans="1:41" s="8" customFormat="1" ht="20.25" customHeight="1">
      <c r="A43" s="139" t="s">
        <v>26</v>
      </c>
      <c r="B43" s="140"/>
      <c r="C43" s="140"/>
      <c r="D43" s="140"/>
      <c r="E43" s="141"/>
      <c r="F43" s="28" t="s">
        <v>29</v>
      </c>
      <c r="G43" s="62">
        <f>G7+G34+G37</f>
        <v>112389119</v>
      </c>
      <c r="H43" s="63"/>
      <c r="I43" s="63"/>
      <c r="J43" s="64"/>
      <c r="K43" s="65">
        <v>100.4</v>
      </c>
      <c r="L43" s="66"/>
      <c r="M43" s="67"/>
      <c r="N43" s="62">
        <f>N7+N34+N37</f>
        <v>124961289</v>
      </c>
      <c r="O43" s="63"/>
      <c r="P43" s="63"/>
      <c r="Q43" s="64"/>
      <c r="R43" s="65">
        <f>N43/G43*100</f>
        <v>111.18628752664215</v>
      </c>
      <c r="S43" s="103"/>
      <c r="T43" s="104"/>
      <c r="U43" s="116">
        <f>U7+U34+U37</f>
        <v>118157462</v>
      </c>
      <c r="V43" s="116"/>
      <c r="W43" s="116"/>
      <c r="X43" s="116"/>
      <c r="Y43" s="138">
        <f>SUM(U43/N43)*100</f>
        <v>94.55525222695165</v>
      </c>
      <c r="Z43" s="138"/>
      <c r="AA43" s="138"/>
      <c r="AB43" s="62">
        <f>AB7+AB34+AB37</f>
        <v>98696211</v>
      </c>
      <c r="AC43" s="63"/>
      <c r="AD43" s="63"/>
      <c r="AE43" s="64"/>
      <c r="AF43" s="65">
        <v>83.5</v>
      </c>
      <c r="AG43" s="66"/>
      <c r="AH43" s="67"/>
      <c r="AI43" s="62">
        <f>AI7+AI34+AI37</f>
        <v>101281954</v>
      </c>
      <c r="AJ43" s="63"/>
      <c r="AK43" s="63"/>
      <c r="AL43" s="64"/>
      <c r="AM43" s="65">
        <v>102.61990098079853</v>
      </c>
      <c r="AN43" s="66"/>
      <c r="AO43" s="67"/>
    </row>
    <row r="44" spans="1:41" s="11" customFormat="1" ht="20.25" customHeight="1">
      <c r="A44" s="132" t="s">
        <v>27</v>
      </c>
      <c r="B44" s="118"/>
      <c r="C44" s="118"/>
      <c r="D44" s="118"/>
      <c r="E44" s="142"/>
      <c r="F44" s="12" t="s">
        <v>59</v>
      </c>
      <c r="G44" s="54">
        <v>118166510</v>
      </c>
      <c r="H44" s="55"/>
      <c r="I44" s="55"/>
      <c r="J44" s="36"/>
      <c r="K44" s="56">
        <v>100.1</v>
      </c>
      <c r="L44" s="57"/>
      <c r="M44" s="58"/>
      <c r="N44" s="54">
        <v>132228349</v>
      </c>
      <c r="O44" s="55"/>
      <c r="P44" s="55"/>
      <c r="Q44" s="36"/>
      <c r="R44" s="137">
        <f>N44/G44*100</f>
        <v>111.9000205726648</v>
      </c>
      <c r="S44" s="103"/>
      <c r="T44" s="104"/>
      <c r="U44" s="68">
        <v>125868235</v>
      </c>
      <c r="V44" s="68"/>
      <c r="W44" s="68"/>
      <c r="X44" s="68"/>
      <c r="Y44" s="98">
        <f>SUM(U44/N44)*100</f>
        <v>95.19005262630935</v>
      </c>
      <c r="Z44" s="98"/>
      <c r="AA44" s="98"/>
      <c r="AB44" s="54">
        <v>105698561</v>
      </c>
      <c r="AC44" s="55"/>
      <c r="AD44" s="55"/>
      <c r="AE44" s="36"/>
      <c r="AF44" s="56">
        <v>84</v>
      </c>
      <c r="AG44" s="57"/>
      <c r="AH44" s="58"/>
      <c r="AI44" s="54">
        <v>107874221</v>
      </c>
      <c r="AJ44" s="55"/>
      <c r="AK44" s="55"/>
      <c r="AL44" s="36"/>
      <c r="AM44" s="56">
        <v>102.05836293267984</v>
      </c>
      <c r="AN44" s="57"/>
      <c r="AO44" s="58"/>
    </row>
    <row r="45" spans="1:41" s="8" customFormat="1" ht="20.25" customHeight="1">
      <c r="A45" s="132" t="s">
        <v>34</v>
      </c>
      <c r="B45" s="118"/>
      <c r="C45" s="118"/>
      <c r="D45" s="142"/>
      <c r="E45" s="148" t="s">
        <v>60</v>
      </c>
      <c r="F45" s="149"/>
      <c r="G45" s="59">
        <f>SUM(G43/G44)*100</f>
        <v>95.11080508343693</v>
      </c>
      <c r="H45" s="60"/>
      <c r="I45" s="60"/>
      <c r="J45" s="61"/>
      <c r="K45" s="56" t="s">
        <v>90</v>
      </c>
      <c r="L45" s="57"/>
      <c r="M45" s="58"/>
      <c r="N45" s="59">
        <f>SUM(N43/N44)*100</f>
        <v>94.50415886233291</v>
      </c>
      <c r="O45" s="60"/>
      <c r="P45" s="60"/>
      <c r="Q45" s="61"/>
      <c r="R45" s="56" t="s">
        <v>90</v>
      </c>
      <c r="S45" s="103"/>
      <c r="T45" s="104"/>
      <c r="U45" s="98">
        <f>SUM(U43/U44)*100</f>
        <v>93.87393252952184</v>
      </c>
      <c r="V45" s="98"/>
      <c r="W45" s="98"/>
      <c r="X45" s="98"/>
      <c r="Y45" s="98" t="s">
        <v>90</v>
      </c>
      <c r="Z45" s="98"/>
      <c r="AA45" s="98"/>
      <c r="AB45" s="59">
        <f>SUM(AB43/AB44)*100</f>
        <v>93.37516997984486</v>
      </c>
      <c r="AC45" s="60"/>
      <c r="AD45" s="60"/>
      <c r="AE45" s="61"/>
      <c r="AF45" s="56" t="s">
        <v>90</v>
      </c>
      <c r="AG45" s="57"/>
      <c r="AH45" s="58"/>
      <c r="AI45" s="59">
        <f>SUM(AI43/AI44)*100</f>
        <v>93.88893199979633</v>
      </c>
      <c r="AJ45" s="60"/>
      <c r="AK45" s="60"/>
      <c r="AL45" s="61"/>
      <c r="AM45" s="56" t="s">
        <v>90</v>
      </c>
      <c r="AN45" s="57"/>
      <c r="AO45" s="58"/>
    </row>
    <row r="46" spans="1:41" s="8" customFormat="1" ht="20.25" customHeight="1">
      <c r="A46" s="132" t="s">
        <v>35</v>
      </c>
      <c r="B46" s="118"/>
      <c r="C46" s="118"/>
      <c r="D46" s="118"/>
      <c r="E46" s="142"/>
      <c r="F46" s="12" t="s">
        <v>61</v>
      </c>
      <c r="G46" s="54">
        <v>178801887</v>
      </c>
      <c r="H46" s="55"/>
      <c r="I46" s="55"/>
      <c r="J46" s="36"/>
      <c r="K46" s="56">
        <v>109.6</v>
      </c>
      <c r="L46" s="57"/>
      <c r="M46" s="58"/>
      <c r="N46" s="54">
        <v>186342264</v>
      </c>
      <c r="O46" s="55"/>
      <c r="P46" s="55"/>
      <c r="Q46" s="36"/>
      <c r="R46" s="56">
        <f>N46/G46*100</f>
        <v>104.21716858055308</v>
      </c>
      <c r="S46" s="103"/>
      <c r="T46" s="104"/>
      <c r="U46" s="68">
        <v>176418293</v>
      </c>
      <c r="V46" s="68"/>
      <c r="W46" s="68"/>
      <c r="X46" s="68"/>
      <c r="Y46" s="98">
        <f>SUM(U46/N46)*100</f>
        <v>94.67433163740031</v>
      </c>
      <c r="Z46" s="98"/>
      <c r="AA46" s="98"/>
      <c r="AB46" s="54">
        <v>177674325</v>
      </c>
      <c r="AC46" s="55"/>
      <c r="AD46" s="55"/>
      <c r="AE46" s="36"/>
      <c r="AF46" s="56">
        <v>100.7</v>
      </c>
      <c r="AG46" s="57"/>
      <c r="AH46" s="58"/>
      <c r="AI46" s="54">
        <v>161901905</v>
      </c>
      <c r="AJ46" s="55"/>
      <c r="AK46" s="55"/>
      <c r="AL46" s="36"/>
      <c r="AM46" s="56">
        <v>91.12284794102918</v>
      </c>
      <c r="AN46" s="57"/>
      <c r="AO46" s="58"/>
    </row>
    <row r="47" spans="1:41" s="11" customFormat="1" ht="20.25" customHeight="1">
      <c r="A47" s="132" t="s">
        <v>36</v>
      </c>
      <c r="B47" s="118"/>
      <c r="C47" s="118"/>
      <c r="D47" s="118"/>
      <c r="E47" s="142"/>
      <c r="F47" s="12" t="s">
        <v>62</v>
      </c>
      <c r="G47" s="54">
        <v>1440459</v>
      </c>
      <c r="H47" s="55"/>
      <c r="I47" s="55"/>
      <c r="J47" s="36"/>
      <c r="K47" s="56">
        <v>101.5</v>
      </c>
      <c r="L47" s="57"/>
      <c r="M47" s="58"/>
      <c r="N47" s="54">
        <v>1470752</v>
      </c>
      <c r="O47" s="55"/>
      <c r="P47" s="55"/>
      <c r="Q47" s="36"/>
      <c r="R47" s="56">
        <f>N47/G47*100</f>
        <v>102.1030102210476</v>
      </c>
      <c r="S47" s="103"/>
      <c r="T47" s="104"/>
      <c r="U47" s="68">
        <v>1471849</v>
      </c>
      <c r="V47" s="68"/>
      <c r="W47" s="68"/>
      <c r="X47" s="68"/>
      <c r="Y47" s="98">
        <f>SUM(U47/N47)*100</f>
        <v>100.0745876939144</v>
      </c>
      <c r="Z47" s="98"/>
      <c r="AA47" s="98"/>
      <c r="AB47" s="54">
        <v>1540087</v>
      </c>
      <c r="AC47" s="55"/>
      <c r="AD47" s="55"/>
      <c r="AE47" s="36"/>
      <c r="AF47" s="56">
        <v>104.6</v>
      </c>
      <c r="AG47" s="57"/>
      <c r="AH47" s="58"/>
      <c r="AI47" s="54">
        <v>1950932</v>
      </c>
      <c r="AJ47" s="55"/>
      <c r="AK47" s="55"/>
      <c r="AL47" s="36"/>
      <c r="AM47" s="56">
        <v>126.67673969067981</v>
      </c>
      <c r="AN47" s="57"/>
      <c r="AO47" s="58"/>
    </row>
    <row r="48" spans="1:41" s="8" customFormat="1" ht="20.25" customHeight="1">
      <c r="A48" s="132" t="s">
        <v>41</v>
      </c>
      <c r="B48" s="118"/>
      <c r="C48" s="142"/>
      <c r="D48" s="148" t="s">
        <v>63</v>
      </c>
      <c r="E48" s="149"/>
      <c r="F48" s="149"/>
      <c r="G48" s="54">
        <f>SUM(G43+G46+G47)</f>
        <v>292631465</v>
      </c>
      <c r="H48" s="55"/>
      <c r="I48" s="55"/>
      <c r="J48" s="36"/>
      <c r="K48" s="56">
        <v>105.9</v>
      </c>
      <c r="L48" s="57"/>
      <c r="M48" s="58"/>
      <c r="N48" s="54">
        <v>312774305</v>
      </c>
      <c r="O48" s="55"/>
      <c r="P48" s="55"/>
      <c r="Q48" s="36"/>
      <c r="R48" s="56">
        <f>N48/G48*100</f>
        <v>106.88334728461275</v>
      </c>
      <c r="S48" s="103"/>
      <c r="T48" s="104"/>
      <c r="U48" s="68">
        <f>SUM(U43+U46+U47)</f>
        <v>296047604</v>
      </c>
      <c r="V48" s="68"/>
      <c r="W48" s="68"/>
      <c r="X48" s="68"/>
      <c r="Y48" s="98">
        <f>SUM(U48/N48)*100</f>
        <v>94.65214989447422</v>
      </c>
      <c r="Z48" s="98"/>
      <c r="AA48" s="98"/>
      <c r="AB48" s="54">
        <f>SUM(AB43+AB46+AB47)</f>
        <v>277910623</v>
      </c>
      <c r="AC48" s="55"/>
      <c r="AD48" s="55"/>
      <c r="AE48" s="36"/>
      <c r="AF48" s="56">
        <v>93.9</v>
      </c>
      <c r="AG48" s="57"/>
      <c r="AH48" s="58"/>
      <c r="AI48" s="54">
        <f>SUM(AI43+AI46+AI47)</f>
        <v>265134791</v>
      </c>
      <c r="AJ48" s="55"/>
      <c r="AK48" s="55"/>
      <c r="AL48" s="36"/>
      <c r="AM48" s="56">
        <v>95.40289901044913</v>
      </c>
      <c r="AN48" s="57"/>
      <c r="AO48" s="58"/>
    </row>
    <row r="49" spans="1:41" s="8" customFormat="1" ht="20.25" customHeight="1">
      <c r="A49" s="132" t="s">
        <v>37</v>
      </c>
      <c r="B49" s="118"/>
      <c r="C49" s="118"/>
      <c r="D49" s="118"/>
      <c r="E49" s="142"/>
      <c r="F49" s="12" t="s">
        <v>64</v>
      </c>
      <c r="G49" s="54">
        <v>586600228</v>
      </c>
      <c r="H49" s="55"/>
      <c r="I49" s="55"/>
      <c r="J49" s="36"/>
      <c r="K49" s="56">
        <v>99.5</v>
      </c>
      <c r="L49" s="57"/>
      <c r="M49" s="58"/>
      <c r="N49" s="54">
        <v>587978463</v>
      </c>
      <c r="O49" s="55"/>
      <c r="P49" s="55"/>
      <c r="Q49" s="36"/>
      <c r="R49" s="56">
        <f>N49/G49*100</f>
        <v>100.23495302835101</v>
      </c>
      <c r="S49" s="103"/>
      <c r="T49" s="104"/>
      <c r="U49" s="68">
        <v>575586247</v>
      </c>
      <c r="V49" s="68"/>
      <c r="W49" s="68"/>
      <c r="X49" s="68"/>
      <c r="Y49" s="98">
        <f>SUM(U49/N49)*100</f>
        <v>97.89240307599498</v>
      </c>
      <c r="Z49" s="98"/>
      <c r="AA49" s="98"/>
      <c r="AB49" s="54">
        <v>546576343</v>
      </c>
      <c r="AC49" s="55"/>
      <c r="AD49" s="55"/>
      <c r="AE49" s="36"/>
      <c r="AF49" s="56">
        <v>95</v>
      </c>
      <c r="AG49" s="57"/>
      <c r="AH49" s="58"/>
      <c r="AI49" s="54">
        <v>534343032</v>
      </c>
      <c r="AJ49" s="55"/>
      <c r="AK49" s="55"/>
      <c r="AL49" s="36"/>
      <c r="AM49" s="56">
        <v>97.76182940285068</v>
      </c>
      <c r="AN49" s="57"/>
      <c r="AO49" s="58"/>
    </row>
    <row r="50" spans="1:41" s="11" customFormat="1" ht="20.25" customHeight="1">
      <c r="A50" s="132" t="s">
        <v>38</v>
      </c>
      <c r="B50" s="118"/>
      <c r="C50" s="118"/>
      <c r="D50" s="118"/>
      <c r="E50" s="142"/>
      <c r="F50" s="12" t="s">
        <v>65</v>
      </c>
      <c r="G50" s="54">
        <v>578135827</v>
      </c>
      <c r="H50" s="55"/>
      <c r="I50" s="55"/>
      <c r="J50" s="36"/>
      <c r="K50" s="56">
        <v>99.2</v>
      </c>
      <c r="L50" s="57"/>
      <c r="M50" s="58"/>
      <c r="N50" s="54">
        <v>578231392</v>
      </c>
      <c r="O50" s="55"/>
      <c r="P50" s="55"/>
      <c r="Q50" s="36"/>
      <c r="R50" s="56">
        <f>N50/G50*100</f>
        <v>100.01652985259466</v>
      </c>
      <c r="S50" s="103"/>
      <c r="T50" s="104"/>
      <c r="U50" s="68">
        <v>566481210</v>
      </c>
      <c r="V50" s="68"/>
      <c r="W50" s="68"/>
      <c r="X50" s="68"/>
      <c r="Y50" s="98">
        <f>SUM(U50/N50)*100</f>
        <v>97.96791005079157</v>
      </c>
      <c r="Z50" s="98"/>
      <c r="AA50" s="98"/>
      <c r="AB50" s="54">
        <v>539049795</v>
      </c>
      <c r="AC50" s="55"/>
      <c r="AD50" s="55"/>
      <c r="AE50" s="36"/>
      <c r="AF50" s="56">
        <v>95.2</v>
      </c>
      <c r="AG50" s="57"/>
      <c r="AH50" s="58"/>
      <c r="AI50" s="54">
        <v>528428895</v>
      </c>
      <c r="AJ50" s="55"/>
      <c r="AK50" s="55"/>
      <c r="AL50" s="36"/>
      <c r="AM50" s="56">
        <v>98.02969964954723</v>
      </c>
      <c r="AN50" s="57"/>
      <c r="AO50" s="58"/>
    </row>
    <row r="51" spans="1:41" s="8" customFormat="1" ht="11.25" customHeight="1">
      <c r="A51" s="154" t="s">
        <v>47</v>
      </c>
      <c r="B51" s="150"/>
      <c r="C51" s="160" t="s">
        <v>44</v>
      </c>
      <c r="D51" s="161"/>
      <c r="E51" s="148" t="s">
        <v>97</v>
      </c>
      <c r="F51" s="149"/>
      <c r="G51" s="37">
        <f>SUM(G43/G49)*100</f>
        <v>19.15940595236182</v>
      </c>
      <c r="H51" s="38"/>
      <c r="I51" s="38"/>
      <c r="J51" s="39"/>
      <c r="K51" s="165" t="s">
        <v>90</v>
      </c>
      <c r="L51" s="179"/>
      <c r="M51" s="180"/>
      <c r="N51" s="37">
        <f>SUM(N43/N49)*100</f>
        <v>21.25269833225167</v>
      </c>
      <c r="O51" s="38"/>
      <c r="P51" s="38"/>
      <c r="Q51" s="39"/>
      <c r="R51" s="165" t="s">
        <v>90</v>
      </c>
      <c r="S51" s="166"/>
      <c r="T51" s="167"/>
      <c r="U51" s="98">
        <f>SUM(U43/U49)*100</f>
        <v>20.528194100509843</v>
      </c>
      <c r="V51" s="98"/>
      <c r="W51" s="98"/>
      <c r="X51" s="98"/>
      <c r="Y51" s="98" t="s">
        <v>90</v>
      </c>
      <c r="Z51" s="98"/>
      <c r="AA51" s="98"/>
      <c r="AB51" s="37">
        <f>SUM(AB43/AB49)*100</f>
        <v>18.057168456703586</v>
      </c>
      <c r="AC51" s="38"/>
      <c r="AD51" s="38"/>
      <c r="AE51" s="39"/>
      <c r="AF51" s="37" t="s">
        <v>90</v>
      </c>
      <c r="AG51" s="38"/>
      <c r="AH51" s="39"/>
      <c r="AI51" s="37">
        <f>SUM(AI43/AI49)*100</f>
        <v>18.954482033930592</v>
      </c>
      <c r="AJ51" s="38"/>
      <c r="AK51" s="38"/>
      <c r="AL51" s="39"/>
      <c r="AM51" s="37" t="s">
        <v>90</v>
      </c>
      <c r="AN51" s="38"/>
      <c r="AO51" s="39"/>
    </row>
    <row r="52" spans="1:41" s="8" customFormat="1" ht="11.25" customHeight="1">
      <c r="A52" s="155"/>
      <c r="B52" s="156"/>
      <c r="C52" s="162"/>
      <c r="D52" s="163"/>
      <c r="E52" s="148" t="s">
        <v>98</v>
      </c>
      <c r="F52" s="149"/>
      <c r="G52" s="40"/>
      <c r="H52" s="41"/>
      <c r="I52" s="41"/>
      <c r="J52" s="42"/>
      <c r="K52" s="181"/>
      <c r="L52" s="182"/>
      <c r="M52" s="183"/>
      <c r="N52" s="40"/>
      <c r="O52" s="41"/>
      <c r="P52" s="41"/>
      <c r="Q52" s="42"/>
      <c r="R52" s="168"/>
      <c r="S52" s="169"/>
      <c r="T52" s="170"/>
      <c r="U52" s="98"/>
      <c r="V52" s="98"/>
      <c r="W52" s="98"/>
      <c r="X52" s="98"/>
      <c r="Y52" s="98"/>
      <c r="Z52" s="98"/>
      <c r="AA52" s="98"/>
      <c r="AB52" s="40"/>
      <c r="AC52" s="41"/>
      <c r="AD52" s="41"/>
      <c r="AE52" s="42"/>
      <c r="AF52" s="40"/>
      <c r="AG52" s="41"/>
      <c r="AH52" s="42"/>
      <c r="AI52" s="40"/>
      <c r="AJ52" s="41"/>
      <c r="AK52" s="41"/>
      <c r="AL52" s="42"/>
      <c r="AM52" s="40"/>
      <c r="AN52" s="41"/>
      <c r="AO52" s="42"/>
    </row>
    <row r="53" spans="1:41" s="8" customFormat="1" ht="11.25" customHeight="1">
      <c r="A53" s="155"/>
      <c r="B53" s="156"/>
      <c r="C53" s="150" t="s">
        <v>46</v>
      </c>
      <c r="D53" s="151"/>
      <c r="E53" s="128" t="s">
        <v>68</v>
      </c>
      <c r="F53" s="129"/>
      <c r="G53" s="37">
        <f>SUM(G48/G49)*100</f>
        <v>49.88601282984841</v>
      </c>
      <c r="H53" s="38"/>
      <c r="I53" s="38"/>
      <c r="J53" s="39"/>
      <c r="K53" s="48" t="s">
        <v>90</v>
      </c>
      <c r="L53" s="49"/>
      <c r="M53" s="50"/>
      <c r="N53" s="37">
        <f>SUM(N48/N49)*100</f>
        <v>53.19485741095929</v>
      </c>
      <c r="O53" s="38"/>
      <c r="P53" s="38"/>
      <c r="Q53" s="39"/>
      <c r="R53" s="165" t="s">
        <v>90</v>
      </c>
      <c r="S53" s="166"/>
      <c r="T53" s="167"/>
      <c r="U53" s="98">
        <f>SUM(U48/U49)*100</f>
        <v>51.43409967542188</v>
      </c>
      <c r="V53" s="98"/>
      <c r="W53" s="98"/>
      <c r="X53" s="98"/>
      <c r="Y53" s="68" t="s">
        <v>90</v>
      </c>
      <c r="Z53" s="68"/>
      <c r="AA53" s="68"/>
      <c r="AB53" s="37">
        <f>SUM(AB48/AB49)*100</f>
        <v>50.845710129829016</v>
      </c>
      <c r="AC53" s="43"/>
      <c r="AD53" s="43"/>
      <c r="AE53" s="44"/>
      <c r="AF53" s="48" t="s">
        <v>90</v>
      </c>
      <c r="AG53" s="49"/>
      <c r="AH53" s="50"/>
      <c r="AI53" s="37">
        <f>SUM(AI48/AI49)*100</f>
        <v>49.618835677078685</v>
      </c>
      <c r="AJ53" s="43"/>
      <c r="AK53" s="43"/>
      <c r="AL53" s="44"/>
      <c r="AM53" s="48" t="s">
        <v>90</v>
      </c>
      <c r="AN53" s="49"/>
      <c r="AO53" s="50"/>
    </row>
    <row r="54" spans="1:41" s="11" customFormat="1" ht="11.25" customHeight="1" thickBot="1">
      <c r="A54" s="157"/>
      <c r="B54" s="152"/>
      <c r="C54" s="152"/>
      <c r="D54" s="153"/>
      <c r="E54" s="158" t="s">
        <v>69</v>
      </c>
      <c r="F54" s="159"/>
      <c r="G54" s="171"/>
      <c r="H54" s="172"/>
      <c r="I54" s="172"/>
      <c r="J54" s="173"/>
      <c r="K54" s="51"/>
      <c r="L54" s="52"/>
      <c r="M54" s="53"/>
      <c r="N54" s="171"/>
      <c r="O54" s="172"/>
      <c r="P54" s="172"/>
      <c r="Q54" s="173"/>
      <c r="R54" s="174"/>
      <c r="S54" s="175"/>
      <c r="T54" s="176"/>
      <c r="U54" s="177"/>
      <c r="V54" s="177"/>
      <c r="W54" s="177"/>
      <c r="X54" s="177"/>
      <c r="Y54" s="178"/>
      <c r="Z54" s="178"/>
      <c r="AA54" s="178"/>
      <c r="AB54" s="45"/>
      <c r="AC54" s="46"/>
      <c r="AD54" s="46"/>
      <c r="AE54" s="47"/>
      <c r="AF54" s="51"/>
      <c r="AG54" s="52"/>
      <c r="AH54" s="53"/>
      <c r="AI54" s="45"/>
      <c r="AJ54" s="46"/>
      <c r="AK54" s="46"/>
      <c r="AL54" s="47"/>
      <c r="AM54" s="51"/>
      <c r="AN54" s="52"/>
      <c r="AO54" s="53"/>
    </row>
    <row r="55" spans="1:41" ht="13.5">
      <c r="A55" s="2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15"/>
      <c r="AC55" s="15"/>
      <c r="AD55" s="15"/>
      <c r="AE55" s="15"/>
      <c r="AF55" s="15"/>
      <c r="AG55" s="15"/>
      <c r="AH55" s="15"/>
      <c r="AI55" s="23"/>
      <c r="AJ55" s="23"/>
      <c r="AK55" s="23"/>
      <c r="AL55" s="23"/>
      <c r="AM55" s="23"/>
      <c r="AN55" s="23"/>
      <c r="AO55" s="23"/>
    </row>
    <row r="56" spans="1:41" ht="13.5">
      <c r="A56" s="2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15"/>
      <c r="AC56" s="15"/>
      <c r="AD56" s="15"/>
      <c r="AE56" s="15"/>
      <c r="AF56" s="15"/>
      <c r="AG56" s="15"/>
      <c r="AH56" s="15"/>
      <c r="AI56" s="23"/>
      <c r="AJ56" s="23"/>
      <c r="AK56" s="23"/>
      <c r="AL56" s="23"/>
      <c r="AM56" s="23"/>
      <c r="AN56" s="23"/>
      <c r="AO56" s="23"/>
    </row>
  </sheetData>
  <mergeCells count="548">
    <mergeCell ref="U4:AA4"/>
    <mergeCell ref="R6:T6"/>
    <mergeCell ref="Y5:AA5"/>
    <mergeCell ref="Y6:AA6"/>
    <mergeCell ref="U5:X5"/>
    <mergeCell ref="U6:X6"/>
    <mergeCell ref="R5:T5"/>
    <mergeCell ref="N4:T4"/>
    <mergeCell ref="N5:Q5"/>
    <mergeCell ref="N6:Q6"/>
    <mergeCell ref="G4:M4"/>
    <mergeCell ref="G5:J5"/>
    <mergeCell ref="G6:J6"/>
    <mergeCell ref="K5:M5"/>
    <mergeCell ref="K6:M6"/>
    <mergeCell ref="G53:J54"/>
    <mergeCell ref="G51:J52"/>
    <mergeCell ref="K51:M52"/>
    <mergeCell ref="N51:Q52"/>
    <mergeCell ref="R51:T52"/>
    <mergeCell ref="U51:X52"/>
    <mergeCell ref="Y51:AA52"/>
    <mergeCell ref="K53:M54"/>
    <mergeCell ref="N53:Q54"/>
    <mergeCell ref="R53:T54"/>
    <mergeCell ref="U53:X54"/>
    <mergeCell ref="Y53:AA54"/>
    <mergeCell ref="U50:X50"/>
    <mergeCell ref="Y50:AA50"/>
    <mergeCell ref="U48:X48"/>
    <mergeCell ref="Y48:AA48"/>
    <mergeCell ref="U49:X49"/>
    <mergeCell ref="Y49:AA49"/>
    <mergeCell ref="U46:X46"/>
    <mergeCell ref="Y46:AA46"/>
    <mergeCell ref="G47:J47"/>
    <mergeCell ref="K47:M47"/>
    <mergeCell ref="N47:Q47"/>
    <mergeCell ref="R47:T47"/>
    <mergeCell ref="U47:X47"/>
    <mergeCell ref="Y47:AA47"/>
    <mergeCell ref="U44:X44"/>
    <mergeCell ref="Y44:AA44"/>
    <mergeCell ref="G45:J45"/>
    <mergeCell ref="K45:M45"/>
    <mergeCell ref="N45:Q45"/>
    <mergeCell ref="R45:T45"/>
    <mergeCell ref="U45:X45"/>
    <mergeCell ref="Y45:AA45"/>
    <mergeCell ref="U33:X33"/>
    <mergeCell ref="Y33:AA33"/>
    <mergeCell ref="N38:Q38"/>
    <mergeCell ref="R38:T38"/>
    <mergeCell ref="U38:X38"/>
    <mergeCell ref="Y38:AA38"/>
    <mergeCell ref="U35:X35"/>
    <mergeCell ref="Y35:AA35"/>
    <mergeCell ref="Y37:AA37"/>
    <mergeCell ref="N36:Q36"/>
    <mergeCell ref="R26:T26"/>
    <mergeCell ref="U26:X26"/>
    <mergeCell ref="Y26:AA26"/>
    <mergeCell ref="G35:J35"/>
    <mergeCell ref="K35:M35"/>
    <mergeCell ref="U32:X32"/>
    <mergeCell ref="Y32:AA32"/>
    <mergeCell ref="N35:Q35"/>
    <mergeCell ref="R35:T35"/>
    <mergeCell ref="G32:J32"/>
    <mergeCell ref="U22:X22"/>
    <mergeCell ref="Y22:AA22"/>
    <mergeCell ref="R22:T22"/>
    <mergeCell ref="G31:J31"/>
    <mergeCell ref="K31:M31"/>
    <mergeCell ref="U25:X25"/>
    <mergeCell ref="Y25:AA25"/>
    <mergeCell ref="G26:J26"/>
    <mergeCell ref="K26:M26"/>
    <mergeCell ref="N26:Q26"/>
    <mergeCell ref="G21:J21"/>
    <mergeCell ref="K21:M21"/>
    <mergeCell ref="N21:Q21"/>
    <mergeCell ref="G22:J22"/>
    <mergeCell ref="K22:M22"/>
    <mergeCell ref="N22:Q22"/>
    <mergeCell ref="Y21:AA21"/>
    <mergeCell ref="A24:F24"/>
    <mergeCell ref="A25:F25"/>
    <mergeCell ref="A26:F26"/>
    <mergeCell ref="B23:F23"/>
    <mergeCell ref="N23:Q23"/>
    <mergeCell ref="N24:Q24"/>
    <mergeCell ref="N25:Q25"/>
    <mergeCell ref="R25:T25"/>
    <mergeCell ref="R23:T23"/>
    <mergeCell ref="G50:J50"/>
    <mergeCell ref="A46:E46"/>
    <mergeCell ref="A47:E47"/>
    <mergeCell ref="A49:E49"/>
    <mergeCell ref="D48:F48"/>
    <mergeCell ref="A48:C48"/>
    <mergeCell ref="G48:J48"/>
    <mergeCell ref="A50:E50"/>
    <mergeCell ref="A45:D45"/>
    <mergeCell ref="E45:F45"/>
    <mergeCell ref="C53:D54"/>
    <mergeCell ref="A51:B54"/>
    <mergeCell ref="E54:F54"/>
    <mergeCell ref="E51:F51"/>
    <mergeCell ref="E52:F52"/>
    <mergeCell ref="C51:D52"/>
    <mergeCell ref="A43:E43"/>
    <mergeCell ref="A44:E44"/>
    <mergeCell ref="A36:F36"/>
    <mergeCell ref="A37:F37"/>
    <mergeCell ref="A38:F38"/>
    <mergeCell ref="A39:D39"/>
    <mergeCell ref="E39:F39"/>
    <mergeCell ref="A40:D40"/>
    <mergeCell ref="E40:F40"/>
    <mergeCell ref="A41:D41"/>
    <mergeCell ref="A32:F32"/>
    <mergeCell ref="A28:F28"/>
    <mergeCell ref="A29:F29"/>
    <mergeCell ref="A35:F35"/>
    <mergeCell ref="A34:F34"/>
    <mergeCell ref="A33:F33"/>
    <mergeCell ref="U43:X43"/>
    <mergeCell ref="Y43:AA43"/>
    <mergeCell ref="R39:T39"/>
    <mergeCell ref="U39:X39"/>
    <mergeCell ref="Y39:AA39"/>
    <mergeCell ref="R40:T40"/>
    <mergeCell ref="U40:X40"/>
    <mergeCell ref="Y40:AA40"/>
    <mergeCell ref="U41:X41"/>
    <mergeCell ref="Y41:AA41"/>
    <mergeCell ref="U27:X27"/>
    <mergeCell ref="Y27:AA27"/>
    <mergeCell ref="U28:X28"/>
    <mergeCell ref="Y28:AA28"/>
    <mergeCell ref="U29:X29"/>
    <mergeCell ref="Y29:AA29"/>
    <mergeCell ref="U31:X31"/>
    <mergeCell ref="Y31:AA31"/>
    <mergeCell ref="Y19:AA19"/>
    <mergeCell ref="R30:T30"/>
    <mergeCell ref="U30:X30"/>
    <mergeCell ref="Y30:AA30"/>
    <mergeCell ref="U23:X23"/>
    <mergeCell ref="Y23:AA23"/>
    <mergeCell ref="R24:T24"/>
    <mergeCell ref="U24:X24"/>
    <mergeCell ref="Y24:AA24"/>
    <mergeCell ref="R28:T28"/>
    <mergeCell ref="N50:Q50"/>
    <mergeCell ref="R50:T50"/>
    <mergeCell ref="N46:Q46"/>
    <mergeCell ref="R46:T46"/>
    <mergeCell ref="N48:Q48"/>
    <mergeCell ref="R48:T48"/>
    <mergeCell ref="N49:Q49"/>
    <mergeCell ref="R49:T49"/>
    <mergeCell ref="N43:Q43"/>
    <mergeCell ref="N44:Q44"/>
    <mergeCell ref="R44:T44"/>
    <mergeCell ref="R43:T43"/>
    <mergeCell ref="N32:Q32"/>
    <mergeCell ref="R32:T32"/>
    <mergeCell ref="N33:Q33"/>
    <mergeCell ref="R33:T33"/>
    <mergeCell ref="N27:Q27"/>
    <mergeCell ref="N30:Q30"/>
    <mergeCell ref="N31:Q31"/>
    <mergeCell ref="R31:T31"/>
    <mergeCell ref="R27:T27"/>
    <mergeCell ref="N28:Q28"/>
    <mergeCell ref="N29:Q29"/>
    <mergeCell ref="R29:T29"/>
    <mergeCell ref="G43:J43"/>
    <mergeCell ref="K43:M43"/>
    <mergeCell ref="K48:M48"/>
    <mergeCell ref="K50:M50"/>
    <mergeCell ref="G44:J44"/>
    <mergeCell ref="K44:M44"/>
    <mergeCell ref="G46:J46"/>
    <mergeCell ref="K46:M46"/>
    <mergeCell ref="G49:J49"/>
    <mergeCell ref="K49:M49"/>
    <mergeCell ref="G39:J39"/>
    <mergeCell ref="K39:M39"/>
    <mergeCell ref="G36:J36"/>
    <mergeCell ref="K36:M36"/>
    <mergeCell ref="G37:J37"/>
    <mergeCell ref="K37:M37"/>
    <mergeCell ref="G38:J38"/>
    <mergeCell ref="K38:M38"/>
    <mergeCell ref="G29:J29"/>
    <mergeCell ref="K29:M29"/>
    <mergeCell ref="G34:J34"/>
    <mergeCell ref="K34:M34"/>
    <mergeCell ref="G33:J33"/>
    <mergeCell ref="K33:M33"/>
    <mergeCell ref="G30:J30"/>
    <mergeCell ref="K30:M30"/>
    <mergeCell ref="K32:M32"/>
    <mergeCell ref="G28:J28"/>
    <mergeCell ref="K28:M28"/>
    <mergeCell ref="G24:J24"/>
    <mergeCell ref="K24:M24"/>
    <mergeCell ref="G27:J27"/>
    <mergeCell ref="K27:M27"/>
    <mergeCell ref="G25:J25"/>
    <mergeCell ref="K25:M25"/>
    <mergeCell ref="A8:F8"/>
    <mergeCell ref="G23:J23"/>
    <mergeCell ref="K23:M23"/>
    <mergeCell ref="A21:F21"/>
    <mergeCell ref="B19:F19"/>
    <mergeCell ref="B20:F20"/>
    <mergeCell ref="B22:F22"/>
    <mergeCell ref="G8:J8"/>
    <mergeCell ref="K8:M8"/>
    <mergeCell ref="G14:J14"/>
    <mergeCell ref="A4:C4"/>
    <mergeCell ref="D6:F6"/>
    <mergeCell ref="D4:F4"/>
    <mergeCell ref="E53:F53"/>
    <mergeCell ref="A5:F5"/>
    <mergeCell ref="B14:F14"/>
    <mergeCell ref="B9:F9"/>
    <mergeCell ref="A27:F27"/>
    <mergeCell ref="A30:F30"/>
    <mergeCell ref="A31:F31"/>
    <mergeCell ref="Y14:AA14"/>
    <mergeCell ref="R8:T8"/>
    <mergeCell ref="U8:X8"/>
    <mergeCell ref="R11:T11"/>
    <mergeCell ref="R9:T9"/>
    <mergeCell ref="U9:X9"/>
    <mergeCell ref="Y11:AA11"/>
    <mergeCell ref="R12:T12"/>
    <mergeCell ref="U12:X12"/>
    <mergeCell ref="Y12:AA12"/>
    <mergeCell ref="K14:M14"/>
    <mergeCell ref="N14:Q14"/>
    <mergeCell ref="R14:T14"/>
    <mergeCell ref="U14:X14"/>
    <mergeCell ref="A6:C6"/>
    <mergeCell ref="G20:J20"/>
    <mergeCell ref="K20:M20"/>
    <mergeCell ref="N20:Q20"/>
    <mergeCell ref="G19:J19"/>
    <mergeCell ref="K19:M19"/>
    <mergeCell ref="N19:Q19"/>
    <mergeCell ref="G9:J9"/>
    <mergeCell ref="K9:M9"/>
    <mergeCell ref="G18:J18"/>
    <mergeCell ref="U20:X20"/>
    <mergeCell ref="N18:Q18"/>
    <mergeCell ref="B18:F18"/>
    <mergeCell ref="Y20:AA20"/>
    <mergeCell ref="K18:M18"/>
    <mergeCell ref="R18:T18"/>
    <mergeCell ref="U18:X18"/>
    <mergeCell ref="Y18:AA18"/>
    <mergeCell ref="R19:T19"/>
    <mergeCell ref="U19:X19"/>
    <mergeCell ref="C12:F12"/>
    <mergeCell ref="G12:J12"/>
    <mergeCell ref="K12:M12"/>
    <mergeCell ref="N12:Q12"/>
    <mergeCell ref="C11:F11"/>
    <mergeCell ref="G11:J11"/>
    <mergeCell ref="Y7:AA7"/>
    <mergeCell ref="R10:T10"/>
    <mergeCell ref="U10:X10"/>
    <mergeCell ref="Y10:AA10"/>
    <mergeCell ref="Y8:AA8"/>
    <mergeCell ref="Y9:AA9"/>
    <mergeCell ref="N10:Q10"/>
    <mergeCell ref="N11:Q11"/>
    <mergeCell ref="R7:T7"/>
    <mergeCell ref="U7:X7"/>
    <mergeCell ref="U11:X11"/>
    <mergeCell ref="N8:Q8"/>
    <mergeCell ref="N9:Q9"/>
    <mergeCell ref="N7:Q7"/>
    <mergeCell ref="A7:F7"/>
    <mergeCell ref="G7:J7"/>
    <mergeCell ref="K7:M7"/>
    <mergeCell ref="C13:F13"/>
    <mergeCell ref="G13:J13"/>
    <mergeCell ref="K13:M13"/>
    <mergeCell ref="C10:F10"/>
    <mergeCell ref="G10:J10"/>
    <mergeCell ref="K10:M10"/>
    <mergeCell ref="K11:M11"/>
    <mergeCell ref="N13:Q13"/>
    <mergeCell ref="R13:T13"/>
    <mergeCell ref="U13:X13"/>
    <mergeCell ref="Y13:AA13"/>
    <mergeCell ref="C15:F15"/>
    <mergeCell ref="G15:J15"/>
    <mergeCell ref="K15:M15"/>
    <mergeCell ref="N15:Q15"/>
    <mergeCell ref="R15:T15"/>
    <mergeCell ref="U15:X15"/>
    <mergeCell ref="Y15:AA15"/>
    <mergeCell ref="C16:F16"/>
    <mergeCell ref="G16:J16"/>
    <mergeCell ref="K16:M16"/>
    <mergeCell ref="N16:Q16"/>
    <mergeCell ref="R16:T16"/>
    <mergeCell ref="U16:X16"/>
    <mergeCell ref="Y16:AA16"/>
    <mergeCell ref="C17:F17"/>
    <mergeCell ref="G17:J17"/>
    <mergeCell ref="K17:M17"/>
    <mergeCell ref="N17:Q17"/>
    <mergeCell ref="R17:T17"/>
    <mergeCell ref="U17:X17"/>
    <mergeCell ref="Y17:AA17"/>
    <mergeCell ref="N34:Q34"/>
    <mergeCell ref="R34:T34"/>
    <mergeCell ref="U34:X34"/>
    <mergeCell ref="Y34:AA34"/>
    <mergeCell ref="R21:T21"/>
    <mergeCell ref="U21:X21"/>
    <mergeCell ref="R20:T20"/>
    <mergeCell ref="R36:T36"/>
    <mergeCell ref="U36:X36"/>
    <mergeCell ref="Y36:AA36"/>
    <mergeCell ref="E41:F41"/>
    <mergeCell ref="N37:Q37"/>
    <mergeCell ref="R37:T37"/>
    <mergeCell ref="U37:X37"/>
    <mergeCell ref="G40:J40"/>
    <mergeCell ref="K40:M40"/>
    <mergeCell ref="G41:J41"/>
    <mergeCell ref="K41:M41"/>
    <mergeCell ref="N39:Q39"/>
    <mergeCell ref="N40:Q40"/>
    <mergeCell ref="U42:X42"/>
    <mergeCell ref="N41:Q41"/>
    <mergeCell ref="R41:T41"/>
    <mergeCell ref="Y42:AA42"/>
    <mergeCell ref="A42:D42"/>
    <mergeCell ref="E42:F42"/>
    <mergeCell ref="G42:J42"/>
    <mergeCell ref="K42:M42"/>
    <mergeCell ref="N42:Q42"/>
    <mergeCell ref="R42:T42"/>
    <mergeCell ref="AB4:AH4"/>
    <mergeCell ref="AB5:AE5"/>
    <mergeCell ref="AB6:AE6"/>
    <mergeCell ref="AF5:AH5"/>
    <mergeCell ref="AF6:AH6"/>
    <mergeCell ref="AB53:AE54"/>
    <mergeCell ref="AB51:AE52"/>
    <mergeCell ref="AF51:AH52"/>
    <mergeCell ref="AF53:AH54"/>
    <mergeCell ref="AB32:AE32"/>
    <mergeCell ref="AF32:AH32"/>
    <mergeCell ref="AB44:AE44"/>
    <mergeCell ref="AF44:AH44"/>
    <mergeCell ref="AB41:AE41"/>
    <mergeCell ref="AF41:AH41"/>
    <mergeCell ref="AB42:AE42"/>
    <mergeCell ref="AF42:AH42"/>
    <mergeCell ref="AB37:AE37"/>
    <mergeCell ref="AF37:AH37"/>
    <mergeCell ref="AB31:AE31"/>
    <mergeCell ref="AF31:AH31"/>
    <mergeCell ref="AB26:AE26"/>
    <mergeCell ref="AF26:AH26"/>
    <mergeCell ref="AB29:AE29"/>
    <mergeCell ref="AF29:AH29"/>
    <mergeCell ref="AB30:AE30"/>
    <mergeCell ref="AF30:AH30"/>
    <mergeCell ref="AB28:AE28"/>
    <mergeCell ref="AF28:AH28"/>
    <mergeCell ref="AB22:AE22"/>
    <mergeCell ref="AF22:AH22"/>
    <mergeCell ref="AB21:AE21"/>
    <mergeCell ref="AB24:AE24"/>
    <mergeCell ref="AF24:AH24"/>
    <mergeCell ref="AB50:AE50"/>
    <mergeCell ref="AB48:AE48"/>
    <mergeCell ref="AF48:AH48"/>
    <mergeCell ref="AF50:AH50"/>
    <mergeCell ref="AB49:AE49"/>
    <mergeCell ref="AF49:AH49"/>
    <mergeCell ref="AB47:AE47"/>
    <mergeCell ref="AF47:AH47"/>
    <mergeCell ref="AB43:AE43"/>
    <mergeCell ref="AF43:AH43"/>
    <mergeCell ref="AB46:AE46"/>
    <mergeCell ref="AF46:AH46"/>
    <mergeCell ref="AB45:AE45"/>
    <mergeCell ref="AF45:AH45"/>
    <mergeCell ref="AB40:AE40"/>
    <mergeCell ref="AF40:AH40"/>
    <mergeCell ref="AB39:AE39"/>
    <mergeCell ref="AF39:AH39"/>
    <mergeCell ref="AB38:AE38"/>
    <mergeCell ref="AF38:AH38"/>
    <mergeCell ref="AB35:AE35"/>
    <mergeCell ref="AF35:AH35"/>
    <mergeCell ref="AB36:AE36"/>
    <mergeCell ref="AF36:AH36"/>
    <mergeCell ref="AB33:AE33"/>
    <mergeCell ref="AF33:AH33"/>
    <mergeCell ref="AB34:AE34"/>
    <mergeCell ref="AF34:AH34"/>
    <mergeCell ref="AB27:AE27"/>
    <mergeCell ref="AF27:AH27"/>
    <mergeCell ref="AF25:AH25"/>
    <mergeCell ref="AB23:AE23"/>
    <mergeCell ref="AF23:AH23"/>
    <mergeCell ref="AB25:AE25"/>
    <mergeCell ref="AB7:AE7"/>
    <mergeCell ref="AF7:AH7"/>
    <mergeCell ref="AF21:AH21"/>
    <mergeCell ref="AB18:AE18"/>
    <mergeCell ref="AF18:AH18"/>
    <mergeCell ref="AB19:AE19"/>
    <mergeCell ref="AF19:AH19"/>
    <mergeCell ref="AB8:AE8"/>
    <mergeCell ref="AF14:AH14"/>
    <mergeCell ref="AF9:AH9"/>
    <mergeCell ref="AF8:AH8"/>
    <mergeCell ref="AB20:AE20"/>
    <mergeCell ref="AF20:AH20"/>
    <mergeCell ref="AB14:AE14"/>
    <mergeCell ref="AB9:AE9"/>
    <mergeCell ref="AB10:AE10"/>
    <mergeCell ref="AF10:AH10"/>
    <mergeCell ref="AB12:AE12"/>
    <mergeCell ref="AF12:AH12"/>
    <mergeCell ref="AB11:AE11"/>
    <mergeCell ref="A1:AH1"/>
    <mergeCell ref="AB16:AE16"/>
    <mergeCell ref="AF16:AH16"/>
    <mergeCell ref="AB17:AE17"/>
    <mergeCell ref="AF17:AH17"/>
    <mergeCell ref="AF11:AH11"/>
    <mergeCell ref="AB15:AE15"/>
    <mergeCell ref="AF15:AH15"/>
    <mergeCell ref="AB13:AE13"/>
    <mergeCell ref="AF13:AH13"/>
    <mergeCell ref="AI4:AO4"/>
    <mergeCell ref="AI5:AL5"/>
    <mergeCell ref="AM5:AO5"/>
    <mergeCell ref="AI6:AL6"/>
    <mergeCell ref="AM6:AO6"/>
    <mergeCell ref="AI7:AL7"/>
    <mergeCell ref="AM7:AO7"/>
    <mergeCell ref="AI8:AL8"/>
    <mergeCell ref="AM8:AO8"/>
    <mergeCell ref="AI9:AL9"/>
    <mergeCell ref="AM9:AO9"/>
    <mergeCell ref="AI10:AL10"/>
    <mergeCell ref="AM10:AO10"/>
    <mergeCell ref="AI11:AL11"/>
    <mergeCell ref="AM11:AO11"/>
    <mergeCell ref="AI12:AL12"/>
    <mergeCell ref="AM12:AO12"/>
    <mergeCell ref="AI13:AL13"/>
    <mergeCell ref="AM13:AO13"/>
    <mergeCell ref="AI14:AL14"/>
    <mergeCell ref="AM14:AO14"/>
    <mergeCell ref="AI15:AL15"/>
    <mergeCell ref="AM15:AO15"/>
    <mergeCell ref="AI16:AL16"/>
    <mergeCell ref="AM16:AO16"/>
    <mergeCell ref="AI17:AL17"/>
    <mergeCell ref="AM17:AO17"/>
    <mergeCell ref="AI18:AL18"/>
    <mergeCell ref="AM18:AO18"/>
    <mergeCell ref="AI19:AL19"/>
    <mergeCell ref="AM19:AO19"/>
    <mergeCell ref="AI20:AL20"/>
    <mergeCell ref="AM20:AO20"/>
    <mergeCell ref="AI21:AL21"/>
    <mergeCell ref="AM21:AO21"/>
    <mergeCell ref="AI22:AL22"/>
    <mergeCell ref="AM22:AO22"/>
    <mergeCell ref="AI23:AL23"/>
    <mergeCell ref="AM23:AO23"/>
    <mergeCell ref="AI24:AL24"/>
    <mergeCell ref="AM24:AO24"/>
    <mergeCell ref="AI25:AL25"/>
    <mergeCell ref="AM25:AO25"/>
    <mergeCell ref="AI26:AL26"/>
    <mergeCell ref="AM26:AO26"/>
    <mergeCell ref="AI27:AL27"/>
    <mergeCell ref="AM27:AO27"/>
    <mergeCell ref="AI28:AL28"/>
    <mergeCell ref="AM28:AO28"/>
    <mergeCell ref="AI29:AL29"/>
    <mergeCell ref="AM29:AO29"/>
    <mergeCell ref="AI30:AL30"/>
    <mergeCell ref="AM30:AO30"/>
    <mergeCell ref="AI31:AL31"/>
    <mergeCell ref="AM31:AO31"/>
    <mergeCell ref="AI32:AL32"/>
    <mergeCell ref="AM32:AO32"/>
    <mergeCell ref="AI33:AL33"/>
    <mergeCell ref="AM33:AO33"/>
    <mergeCell ref="AI34:AL34"/>
    <mergeCell ref="AM34:AO34"/>
    <mergeCell ref="AI35:AL35"/>
    <mergeCell ref="AM35:AO35"/>
    <mergeCell ref="AI36:AL36"/>
    <mergeCell ref="AM36:AO36"/>
    <mergeCell ref="AI37:AL37"/>
    <mergeCell ref="AM37:AO37"/>
    <mergeCell ref="AI38:AL38"/>
    <mergeCell ref="AM38:AO38"/>
    <mergeCell ref="AI39:AL39"/>
    <mergeCell ref="AM39:AO39"/>
    <mergeCell ref="AI40:AL40"/>
    <mergeCell ref="AM40:AO40"/>
    <mergeCell ref="AI41:AL41"/>
    <mergeCell ref="AM41:AO41"/>
    <mergeCell ref="AI42:AL42"/>
    <mergeCell ref="AM42:AO42"/>
    <mergeCell ref="AI43:AL43"/>
    <mergeCell ref="AM43:AO43"/>
    <mergeCell ref="AI44:AL44"/>
    <mergeCell ref="AM44:AO44"/>
    <mergeCell ref="AI45:AL45"/>
    <mergeCell ref="AM45:AO45"/>
    <mergeCell ref="AI46:AL46"/>
    <mergeCell ref="AM46:AO46"/>
    <mergeCell ref="AI47:AL47"/>
    <mergeCell ref="AM47:AO47"/>
    <mergeCell ref="AI48:AL48"/>
    <mergeCell ref="AM48:AO48"/>
    <mergeCell ref="AI49:AL49"/>
    <mergeCell ref="AM49:AO49"/>
    <mergeCell ref="AI50:AL50"/>
    <mergeCell ref="AM50:AO50"/>
    <mergeCell ref="AI51:AL52"/>
    <mergeCell ref="AM51:AO52"/>
    <mergeCell ref="AI53:AL54"/>
    <mergeCell ref="AM53:AO54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6"/>
  <sheetViews>
    <sheetView view="pageBreakPreview" zoomScale="75" zoomScaleSheetLayoutView="75" workbookViewId="0" topLeftCell="A1">
      <selection activeCell="W1" sqref="W1"/>
    </sheetView>
  </sheetViews>
  <sheetFormatPr defaultColWidth="9.00390625" defaultRowHeight="13.5"/>
  <cols>
    <col min="1" max="1" width="3.375" style="8" customWidth="1"/>
    <col min="2" max="6" width="3.50390625" style="8" customWidth="1"/>
    <col min="7" max="10" width="4.625" style="8" customWidth="1"/>
    <col min="11" max="13" width="3.00390625" style="8" customWidth="1"/>
    <col min="14" max="17" width="4.625" style="8" customWidth="1"/>
    <col min="18" max="20" width="3.125" style="8" customWidth="1"/>
    <col min="21" max="24" width="4.625" style="8" customWidth="1"/>
    <col min="25" max="27" width="3.00390625" style="8" customWidth="1"/>
    <col min="28" max="31" width="4.625" style="1" customWidth="1"/>
    <col min="32" max="34" width="3.125" style="1" customWidth="1"/>
    <col min="35" max="38" width="4.625" style="1" customWidth="1"/>
    <col min="39" max="41" width="3.125" style="1" customWidth="1"/>
    <col min="42" max="42" width="13.25390625" style="1" bestFit="1" customWidth="1"/>
    <col min="43" max="16384" width="2.625" style="8" customWidth="1"/>
  </cols>
  <sheetData>
    <row r="1" spans="1:41" ht="34.5" customHeight="1">
      <c r="A1" s="17"/>
      <c r="B1" s="17"/>
      <c r="C1" s="17"/>
      <c r="D1" s="17"/>
      <c r="E1" s="17"/>
      <c r="F1" s="17"/>
      <c r="G1" s="32"/>
      <c r="H1" s="17"/>
      <c r="I1" s="17"/>
      <c r="J1" s="17"/>
      <c r="K1" s="17"/>
      <c r="L1" s="17"/>
      <c r="M1" s="17"/>
      <c r="N1" s="32" t="s">
        <v>79</v>
      </c>
      <c r="O1" s="17"/>
      <c r="P1" s="17"/>
      <c r="Q1" s="17"/>
      <c r="R1" s="17"/>
      <c r="S1" s="17"/>
      <c r="T1" s="17"/>
      <c r="U1" s="18"/>
      <c r="V1" s="18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18"/>
      <c r="AB2" s="30"/>
      <c r="AC2" s="30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6.5" customHeight="1" thickBot="1">
      <c r="A3" s="208"/>
      <c r="B3" s="208"/>
      <c r="C3" s="208"/>
      <c r="D3" s="208"/>
      <c r="E3" s="208"/>
      <c r="F3" s="20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AB3" s="31"/>
      <c r="AC3" s="31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4.25" customHeight="1">
      <c r="A4" s="216"/>
      <c r="B4" s="217"/>
      <c r="C4" s="217"/>
      <c r="D4" s="217" t="s">
        <v>2</v>
      </c>
      <c r="E4" s="217"/>
      <c r="F4" s="218"/>
      <c r="G4" s="76" t="s">
        <v>56</v>
      </c>
      <c r="H4" s="77"/>
      <c r="I4" s="77"/>
      <c r="J4" s="77"/>
      <c r="K4" s="77"/>
      <c r="L4" s="77"/>
      <c r="M4" s="78"/>
      <c r="N4" s="76" t="s">
        <v>57</v>
      </c>
      <c r="O4" s="77"/>
      <c r="P4" s="77"/>
      <c r="Q4" s="77"/>
      <c r="R4" s="77"/>
      <c r="S4" s="77"/>
      <c r="T4" s="78"/>
      <c r="U4" s="76" t="s">
        <v>58</v>
      </c>
      <c r="V4" s="77"/>
      <c r="W4" s="77"/>
      <c r="X4" s="77"/>
      <c r="Y4" s="77"/>
      <c r="Z4" s="77"/>
      <c r="AA4" s="77"/>
      <c r="AB4" s="184" t="s">
        <v>70</v>
      </c>
      <c r="AC4" s="184"/>
      <c r="AD4" s="184"/>
      <c r="AE4" s="184"/>
      <c r="AF4" s="184"/>
      <c r="AG4" s="184"/>
      <c r="AH4" s="184"/>
      <c r="AI4" s="184" t="s">
        <v>71</v>
      </c>
      <c r="AJ4" s="184"/>
      <c r="AK4" s="184"/>
      <c r="AL4" s="184"/>
      <c r="AM4" s="184"/>
      <c r="AN4" s="184"/>
      <c r="AO4" s="184"/>
    </row>
    <row r="5" spans="1:41" ht="14.25" customHeight="1">
      <c r="A5" s="219"/>
      <c r="B5" s="220"/>
      <c r="C5" s="220"/>
      <c r="D5" s="220"/>
      <c r="E5" s="220"/>
      <c r="F5" s="221"/>
      <c r="G5" s="79" t="s">
        <v>51</v>
      </c>
      <c r="H5" s="80"/>
      <c r="I5" s="80"/>
      <c r="J5" s="81"/>
      <c r="K5" s="82" t="s">
        <v>53</v>
      </c>
      <c r="L5" s="83"/>
      <c r="M5" s="84"/>
      <c r="N5" s="79" t="s">
        <v>51</v>
      </c>
      <c r="O5" s="80"/>
      <c r="P5" s="80"/>
      <c r="Q5" s="81"/>
      <c r="R5" s="82" t="s">
        <v>53</v>
      </c>
      <c r="S5" s="83"/>
      <c r="T5" s="84"/>
      <c r="U5" s="79" t="s">
        <v>51</v>
      </c>
      <c r="V5" s="80"/>
      <c r="W5" s="80"/>
      <c r="X5" s="81"/>
      <c r="Y5" s="82" t="s">
        <v>53</v>
      </c>
      <c r="Z5" s="83"/>
      <c r="AA5" s="83"/>
      <c r="AB5" s="185" t="s">
        <v>51</v>
      </c>
      <c r="AC5" s="185"/>
      <c r="AD5" s="185"/>
      <c r="AE5" s="185"/>
      <c r="AF5" s="187" t="s">
        <v>53</v>
      </c>
      <c r="AG5" s="187"/>
      <c r="AH5" s="187"/>
      <c r="AI5" s="185" t="s">
        <v>51</v>
      </c>
      <c r="AJ5" s="185"/>
      <c r="AK5" s="185"/>
      <c r="AL5" s="185"/>
      <c r="AM5" s="187" t="s">
        <v>53</v>
      </c>
      <c r="AN5" s="187"/>
      <c r="AO5" s="187"/>
    </row>
    <row r="6" spans="1:41" ht="14.25" customHeight="1">
      <c r="A6" s="244" t="s">
        <v>1</v>
      </c>
      <c r="B6" s="245"/>
      <c r="C6" s="245"/>
      <c r="D6" s="246"/>
      <c r="E6" s="246"/>
      <c r="F6" s="247"/>
      <c r="G6" s="85" t="s">
        <v>52</v>
      </c>
      <c r="H6" s="86"/>
      <c r="I6" s="86"/>
      <c r="J6" s="87"/>
      <c r="K6" s="88" t="s">
        <v>54</v>
      </c>
      <c r="L6" s="89"/>
      <c r="M6" s="90"/>
      <c r="N6" s="85" t="s">
        <v>52</v>
      </c>
      <c r="O6" s="86"/>
      <c r="P6" s="86"/>
      <c r="Q6" s="87"/>
      <c r="R6" s="88" t="s">
        <v>54</v>
      </c>
      <c r="S6" s="89"/>
      <c r="T6" s="90"/>
      <c r="U6" s="85" t="s">
        <v>52</v>
      </c>
      <c r="V6" s="86"/>
      <c r="W6" s="86"/>
      <c r="X6" s="87"/>
      <c r="Y6" s="88" t="s">
        <v>54</v>
      </c>
      <c r="Z6" s="89"/>
      <c r="AA6" s="89"/>
      <c r="AB6" s="186" t="s">
        <v>52</v>
      </c>
      <c r="AC6" s="186"/>
      <c r="AD6" s="186"/>
      <c r="AE6" s="186"/>
      <c r="AF6" s="188" t="s">
        <v>54</v>
      </c>
      <c r="AG6" s="188"/>
      <c r="AH6" s="188"/>
      <c r="AI6" s="186" t="s">
        <v>52</v>
      </c>
      <c r="AJ6" s="186"/>
      <c r="AK6" s="186"/>
      <c r="AL6" s="186"/>
      <c r="AM6" s="188" t="s">
        <v>54</v>
      </c>
      <c r="AN6" s="188"/>
      <c r="AO6" s="188"/>
    </row>
    <row r="7" spans="1:42" ht="20.25" customHeight="1">
      <c r="A7" s="248" t="s">
        <v>81</v>
      </c>
      <c r="B7" s="249"/>
      <c r="C7" s="249"/>
      <c r="D7" s="249"/>
      <c r="E7" s="249"/>
      <c r="F7" s="250"/>
      <c r="G7" s="73">
        <f>G8+G21+G24+G25+G26+G27+G30+G31</f>
        <v>90342654</v>
      </c>
      <c r="H7" s="74"/>
      <c r="I7" s="74"/>
      <c r="J7" s="75"/>
      <c r="K7" s="65">
        <v>103.35098576715467</v>
      </c>
      <c r="L7" s="66"/>
      <c r="M7" s="67"/>
      <c r="N7" s="73">
        <f>N8+N21+N24+N25+N26+N27+N30+N31</f>
        <v>92050385</v>
      </c>
      <c r="O7" s="74"/>
      <c r="P7" s="74"/>
      <c r="Q7" s="75"/>
      <c r="R7" s="235">
        <f>SUM(N7/G7)*100</f>
        <v>101.89028208093156</v>
      </c>
      <c r="S7" s="236"/>
      <c r="T7" s="237"/>
      <c r="U7" s="73">
        <f>U8+U21+U24+U25+U26+U27+U30+U31</f>
        <v>94454150</v>
      </c>
      <c r="V7" s="74"/>
      <c r="W7" s="74"/>
      <c r="X7" s="75"/>
      <c r="Y7" s="202">
        <f>SUM(U7/N7)*100</f>
        <v>102.61135789926354</v>
      </c>
      <c r="Z7" s="203"/>
      <c r="AA7" s="203"/>
      <c r="AB7" s="205">
        <f>AB8+AB21+AB24+AB25+AB26+AB27+AB30+AB31</f>
        <v>99168676</v>
      </c>
      <c r="AC7" s="205"/>
      <c r="AD7" s="205"/>
      <c r="AE7" s="205"/>
      <c r="AF7" s="65">
        <v>105</v>
      </c>
      <c r="AG7" s="66"/>
      <c r="AH7" s="67"/>
      <c r="AI7" s="62">
        <f>AI8+AI21+AI24+AI25+AI26+AI27+AI30+AI31</f>
        <v>122328294</v>
      </c>
      <c r="AJ7" s="63"/>
      <c r="AK7" s="63"/>
      <c r="AL7" s="64"/>
      <c r="AM7" s="202">
        <f>SUM(AI7/AB7)*100</f>
        <v>123.35376344038313</v>
      </c>
      <c r="AN7" s="203"/>
      <c r="AO7" s="204"/>
      <c r="AP7" s="33"/>
    </row>
    <row r="8" spans="1:42" ht="20.25" customHeight="1">
      <c r="A8" s="251" t="s">
        <v>7</v>
      </c>
      <c r="B8" s="106"/>
      <c r="C8" s="106"/>
      <c r="D8" s="106"/>
      <c r="E8" s="106"/>
      <c r="F8" s="107"/>
      <c r="G8" s="70">
        <f>G9+G14+G18+G19+G20</f>
        <v>33792979</v>
      </c>
      <c r="H8" s="71"/>
      <c r="I8" s="71"/>
      <c r="J8" s="72"/>
      <c r="K8" s="56">
        <v>93.3405084192401</v>
      </c>
      <c r="L8" s="57"/>
      <c r="M8" s="58"/>
      <c r="N8" s="70">
        <f>N9+N14+N18+N19+N20</f>
        <v>35174518</v>
      </c>
      <c r="O8" s="71"/>
      <c r="P8" s="71"/>
      <c r="Q8" s="72"/>
      <c r="R8" s="92">
        <f>SUM(N8/G8)*100</f>
        <v>104.08824270864075</v>
      </c>
      <c r="S8" s="93"/>
      <c r="T8" s="94"/>
      <c r="U8" s="70">
        <f>U9+U14+U18+U19+U20</f>
        <v>36290250</v>
      </c>
      <c r="V8" s="71"/>
      <c r="W8" s="71"/>
      <c r="X8" s="72"/>
      <c r="Y8" s="224">
        <f>SUM(U8/N8)*100</f>
        <v>103.17198944986255</v>
      </c>
      <c r="Z8" s="225"/>
      <c r="AA8" s="225"/>
      <c r="AB8" s="68">
        <f>AB9+AB14+AB18+AB19+AB20</f>
        <v>39254193</v>
      </c>
      <c r="AC8" s="68"/>
      <c r="AD8" s="68"/>
      <c r="AE8" s="68"/>
      <c r="AF8" s="69">
        <v>108.2</v>
      </c>
      <c r="AG8" s="69"/>
      <c r="AH8" s="69"/>
      <c r="AI8" s="68">
        <f>AI9+AI14+AI18+AI19+AI20</f>
        <v>62539257</v>
      </c>
      <c r="AJ8" s="68"/>
      <c r="AK8" s="68"/>
      <c r="AL8" s="68"/>
      <c r="AM8" s="193">
        <f aca="true" t="shared" si="0" ref="AM8:AM50">SUM(AI8/AB8)*100</f>
        <v>159.3186669255944</v>
      </c>
      <c r="AN8" s="194"/>
      <c r="AO8" s="195"/>
      <c r="AP8" s="33"/>
    </row>
    <row r="9" spans="1:42" ht="20.25" customHeight="1">
      <c r="A9" s="9"/>
      <c r="B9" s="106" t="s">
        <v>8</v>
      </c>
      <c r="C9" s="106"/>
      <c r="D9" s="106"/>
      <c r="E9" s="106"/>
      <c r="F9" s="107"/>
      <c r="G9" s="70">
        <f>G10+G12</f>
        <v>4750749</v>
      </c>
      <c r="H9" s="71"/>
      <c r="I9" s="71"/>
      <c r="J9" s="72"/>
      <c r="K9" s="56">
        <v>126.080880208343</v>
      </c>
      <c r="L9" s="57"/>
      <c r="M9" s="58"/>
      <c r="N9" s="70">
        <f>N10+N12</f>
        <v>5002581</v>
      </c>
      <c r="O9" s="71"/>
      <c r="P9" s="71"/>
      <c r="Q9" s="72"/>
      <c r="R9" s="238">
        <f>SUM(N9/G9)*100</f>
        <v>105.30089044906393</v>
      </c>
      <c r="S9" s="239"/>
      <c r="T9" s="240"/>
      <c r="U9" s="70">
        <f>U10+U12</f>
        <v>5173086</v>
      </c>
      <c r="V9" s="71"/>
      <c r="W9" s="71"/>
      <c r="X9" s="72"/>
      <c r="Y9" s="224">
        <f>SUM(U9/N9)*100</f>
        <v>103.40834061457475</v>
      </c>
      <c r="Z9" s="225"/>
      <c r="AA9" s="225"/>
      <c r="AB9" s="68">
        <f>AB10+AB12</f>
        <v>5419526</v>
      </c>
      <c r="AC9" s="68"/>
      <c r="AD9" s="68"/>
      <c r="AE9" s="68"/>
      <c r="AF9" s="69">
        <v>104.8</v>
      </c>
      <c r="AG9" s="69"/>
      <c r="AH9" s="69"/>
      <c r="AI9" s="68">
        <f>AI10+AI12</f>
        <v>5614854</v>
      </c>
      <c r="AJ9" s="68"/>
      <c r="AK9" s="68"/>
      <c r="AL9" s="68"/>
      <c r="AM9" s="193">
        <f t="shared" si="0"/>
        <v>103.60415283550628</v>
      </c>
      <c r="AN9" s="194"/>
      <c r="AO9" s="195"/>
      <c r="AP9" s="33"/>
    </row>
    <row r="10" spans="1:42" ht="20.25" customHeight="1">
      <c r="A10" s="9"/>
      <c r="B10" s="19"/>
      <c r="C10" s="215" t="s">
        <v>85</v>
      </c>
      <c r="D10" s="106"/>
      <c r="E10" s="106"/>
      <c r="F10" s="107"/>
      <c r="G10" s="70">
        <v>1032091</v>
      </c>
      <c r="H10" s="71"/>
      <c r="I10" s="71"/>
      <c r="J10" s="72"/>
      <c r="K10" s="56">
        <v>102.11221063337628</v>
      </c>
      <c r="L10" s="57"/>
      <c r="M10" s="58"/>
      <c r="N10" s="70">
        <v>1055641</v>
      </c>
      <c r="O10" s="71"/>
      <c r="P10" s="71"/>
      <c r="Q10" s="72"/>
      <c r="R10" s="92">
        <f>SUM(N10/G10)*100</f>
        <v>102.28177554111025</v>
      </c>
      <c r="S10" s="93"/>
      <c r="T10" s="94"/>
      <c r="U10" s="70">
        <v>1104816</v>
      </c>
      <c r="V10" s="71"/>
      <c r="W10" s="71"/>
      <c r="X10" s="72"/>
      <c r="Y10" s="92">
        <f>SUM(U10/N10)*100</f>
        <v>104.65830713282263</v>
      </c>
      <c r="Z10" s="93"/>
      <c r="AA10" s="93"/>
      <c r="AB10" s="54">
        <v>1116881</v>
      </c>
      <c r="AC10" s="55"/>
      <c r="AD10" s="55"/>
      <c r="AE10" s="36"/>
      <c r="AF10" s="56">
        <v>101.1</v>
      </c>
      <c r="AG10" s="57"/>
      <c r="AH10" s="58"/>
      <c r="AI10" s="54">
        <v>1173192</v>
      </c>
      <c r="AJ10" s="55"/>
      <c r="AK10" s="55"/>
      <c r="AL10" s="36"/>
      <c r="AM10" s="193">
        <f t="shared" si="0"/>
        <v>105.04180839319497</v>
      </c>
      <c r="AN10" s="194"/>
      <c r="AO10" s="195"/>
      <c r="AP10" s="33"/>
    </row>
    <row r="11" spans="1:42" ht="24.75" customHeight="1">
      <c r="A11" s="9"/>
      <c r="B11" s="16"/>
      <c r="C11" s="252" t="s">
        <v>83</v>
      </c>
      <c r="D11" s="109"/>
      <c r="E11" s="109"/>
      <c r="F11" s="110"/>
      <c r="G11" s="54" t="s">
        <v>90</v>
      </c>
      <c r="H11" s="55"/>
      <c r="I11" s="55"/>
      <c r="J11" s="36"/>
      <c r="K11" s="56" t="s">
        <v>90</v>
      </c>
      <c r="L11" s="57"/>
      <c r="M11" s="58"/>
      <c r="N11" s="54" t="s">
        <v>90</v>
      </c>
      <c r="O11" s="55"/>
      <c r="P11" s="55"/>
      <c r="Q11" s="36"/>
      <c r="R11" s="56" t="s">
        <v>90</v>
      </c>
      <c r="S11" s="57"/>
      <c r="T11" s="58"/>
      <c r="U11" s="54" t="s">
        <v>90</v>
      </c>
      <c r="V11" s="55"/>
      <c r="W11" s="55"/>
      <c r="X11" s="36"/>
      <c r="Y11" s="56" t="s">
        <v>90</v>
      </c>
      <c r="Z11" s="57"/>
      <c r="AA11" s="57"/>
      <c r="AB11" s="54">
        <v>9417</v>
      </c>
      <c r="AC11" s="55"/>
      <c r="AD11" s="55"/>
      <c r="AE11" s="36"/>
      <c r="AF11" s="56" t="s">
        <v>90</v>
      </c>
      <c r="AG11" s="57"/>
      <c r="AH11" s="58"/>
      <c r="AI11" s="54">
        <v>62269</v>
      </c>
      <c r="AJ11" s="55"/>
      <c r="AK11" s="55"/>
      <c r="AL11" s="36"/>
      <c r="AM11" s="193">
        <f t="shared" si="0"/>
        <v>661.2403100775194</v>
      </c>
      <c r="AN11" s="194"/>
      <c r="AO11" s="195"/>
      <c r="AP11" s="33"/>
    </row>
    <row r="12" spans="1:42" ht="20.25" customHeight="1">
      <c r="A12" s="9"/>
      <c r="B12" s="16"/>
      <c r="C12" s="215" t="s">
        <v>82</v>
      </c>
      <c r="D12" s="106"/>
      <c r="E12" s="106"/>
      <c r="F12" s="107"/>
      <c r="G12" s="54">
        <v>3718658</v>
      </c>
      <c r="H12" s="55"/>
      <c r="I12" s="55"/>
      <c r="J12" s="36"/>
      <c r="K12" s="56">
        <v>134.8671423778912</v>
      </c>
      <c r="L12" s="57"/>
      <c r="M12" s="58"/>
      <c r="N12" s="70">
        <v>3946940</v>
      </c>
      <c r="O12" s="71"/>
      <c r="P12" s="71"/>
      <c r="Q12" s="72"/>
      <c r="R12" s="92">
        <f>SUM(N12/G12)*100</f>
        <v>106.13882750174928</v>
      </c>
      <c r="S12" s="93"/>
      <c r="T12" s="94"/>
      <c r="U12" s="70">
        <v>4068270</v>
      </c>
      <c r="V12" s="71"/>
      <c r="W12" s="71"/>
      <c r="X12" s="72"/>
      <c r="Y12" s="92">
        <f>SUM(U12/N12)*100</f>
        <v>103.0740269677269</v>
      </c>
      <c r="Z12" s="93"/>
      <c r="AA12" s="93"/>
      <c r="AB12" s="54">
        <v>4302645</v>
      </c>
      <c r="AC12" s="55"/>
      <c r="AD12" s="55"/>
      <c r="AE12" s="36"/>
      <c r="AF12" s="56">
        <v>105.8</v>
      </c>
      <c r="AG12" s="57"/>
      <c r="AH12" s="58"/>
      <c r="AI12" s="54">
        <v>4441662</v>
      </c>
      <c r="AJ12" s="55"/>
      <c r="AK12" s="55"/>
      <c r="AL12" s="36"/>
      <c r="AM12" s="193">
        <f t="shared" si="0"/>
        <v>103.23096606854621</v>
      </c>
      <c r="AN12" s="194"/>
      <c r="AO12" s="195"/>
      <c r="AP12" s="33"/>
    </row>
    <row r="13" spans="1:42" ht="24.75" customHeight="1">
      <c r="A13" s="9"/>
      <c r="B13" s="16"/>
      <c r="C13" s="252" t="s">
        <v>84</v>
      </c>
      <c r="D13" s="109"/>
      <c r="E13" s="109"/>
      <c r="F13" s="110"/>
      <c r="G13" s="54">
        <v>471751</v>
      </c>
      <c r="H13" s="55"/>
      <c r="I13" s="55"/>
      <c r="J13" s="36"/>
      <c r="K13" s="56">
        <v>138.42337068629092</v>
      </c>
      <c r="L13" s="57"/>
      <c r="M13" s="58"/>
      <c r="N13" s="70">
        <v>502162</v>
      </c>
      <c r="O13" s="71"/>
      <c r="P13" s="71"/>
      <c r="Q13" s="72"/>
      <c r="R13" s="92">
        <f>SUM(N13/G13)*100</f>
        <v>106.44640922859729</v>
      </c>
      <c r="S13" s="93"/>
      <c r="T13" s="94"/>
      <c r="U13" s="70">
        <v>519241</v>
      </c>
      <c r="V13" s="71"/>
      <c r="W13" s="71"/>
      <c r="X13" s="72"/>
      <c r="Y13" s="92">
        <f>SUM(U13/N13)*100</f>
        <v>103.40109367096674</v>
      </c>
      <c r="Z13" s="93"/>
      <c r="AA13" s="93"/>
      <c r="AB13" s="54">
        <v>551950</v>
      </c>
      <c r="AC13" s="55"/>
      <c r="AD13" s="55"/>
      <c r="AE13" s="36"/>
      <c r="AF13" s="56">
        <v>106.3</v>
      </c>
      <c r="AG13" s="57"/>
      <c r="AH13" s="58"/>
      <c r="AI13" s="54">
        <v>567429</v>
      </c>
      <c r="AJ13" s="55"/>
      <c r="AK13" s="55"/>
      <c r="AL13" s="36"/>
      <c r="AM13" s="193">
        <f t="shared" si="0"/>
        <v>102.80442069027991</v>
      </c>
      <c r="AN13" s="194"/>
      <c r="AO13" s="195"/>
      <c r="AP13" s="33"/>
    </row>
    <row r="14" spans="1:42" s="11" customFormat="1" ht="20.25" customHeight="1">
      <c r="A14" s="10"/>
      <c r="B14" s="106" t="s">
        <v>9</v>
      </c>
      <c r="C14" s="106"/>
      <c r="D14" s="106"/>
      <c r="E14" s="106"/>
      <c r="F14" s="107"/>
      <c r="G14" s="54">
        <f>G15+G17</f>
        <v>25717463</v>
      </c>
      <c r="H14" s="55"/>
      <c r="I14" s="55"/>
      <c r="J14" s="36"/>
      <c r="K14" s="56">
        <v>93.87024501857351</v>
      </c>
      <c r="L14" s="57"/>
      <c r="M14" s="58"/>
      <c r="N14" s="54">
        <f>N15+N17</f>
        <v>24846048</v>
      </c>
      <c r="O14" s="55"/>
      <c r="P14" s="55"/>
      <c r="Q14" s="36"/>
      <c r="R14" s="238">
        <f>SUM(N14/G14)*100</f>
        <v>96.611582565512</v>
      </c>
      <c r="S14" s="239"/>
      <c r="T14" s="240"/>
      <c r="U14" s="54">
        <v>25310463</v>
      </c>
      <c r="V14" s="55"/>
      <c r="W14" s="55"/>
      <c r="X14" s="36"/>
      <c r="Y14" s="224">
        <f>SUM(U14/N14)*100</f>
        <v>101.86917050148176</v>
      </c>
      <c r="Z14" s="225"/>
      <c r="AA14" s="225"/>
      <c r="AB14" s="68">
        <f>AB15+AB17</f>
        <v>27944417</v>
      </c>
      <c r="AC14" s="68"/>
      <c r="AD14" s="68"/>
      <c r="AE14" s="68"/>
      <c r="AF14" s="56">
        <v>110.4</v>
      </c>
      <c r="AG14" s="57"/>
      <c r="AH14" s="58"/>
      <c r="AI14" s="68">
        <f>AI15+AI17</f>
        <v>50484450</v>
      </c>
      <c r="AJ14" s="68"/>
      <c r="AK14" s="68"/>
      <c r="AL14" s="68"/>
      <c r="AM14" s="193">
        <f t="shared" si="0"/>
        <v>180.66023706989483</v>
      </c>
      <c r="AN14" s="194"/>
      <c r="AO14" s="195"/>
      <c r="AP14" s="34"/>
    </row>
    <row r="15" spans="1:42" ht="20.25" customHeight="1">
      <c r="A15" s="9"/>
      <c r="B15" s="19"/>
      <c r="C15" s="105" t="s">
        <v>85</v>
      </c>
      <c r="D15" s="106"/>
      <c r="E15" s="106"/>
      <c r="F15" s="107"/>
      <c r="G15" s="54">
        <v>512292</v>
      </c>
      <c r="H15" s="55"/>
      <c r="I15" s="55"/>
      <c r="J15" s="36"/>
      <c r="K15" s="56">
        <v>99.04108635636015</v>
      </c>
      <c r="L15" s="57"/>
      <c r="M15" s="58"/>
      <c r="N15" s="54">
        <v>511083</v>
      </c>
      <c r="O15" s="55"/>
      <c r="P15" s="55"/>
      <c r="Q15" s="36"/>
      <c r="R15" s="56">
        <f>SUM(N15/G15)*100</f>
        <v>99.76400178023471</v>
      </c>
      <c r="S15" s="57"/>
      <c r="T15" s="58"/>
      <c r="U15" s="70">
        <v>544428</v>
      </c>
      <c r="V15" s="71"/>
      <c r="W15" s="71"/>
      <c r="X15" s="72"/>
      <c r="Y15" s="92">
        <f>SUM(U15/N15)*100</f>
        <v>106.52438058006233</v>
      </c>
      <c r="Z15" s="93"/>
      <c r="AA15" s="93"/>
      <c r="AB15" s="54">
        <v>899530</v>
      </c>
      <c r="AC15" s="55"/>
      <c r="AD15" s="55"/>
      <c r="AE15" s="36"/>
      <c r="AF15" s="56">
        <v>165.2</v>
      </c>
      <c r="AG15" s="57"/>
      <c r="AH15" s="58"/>
      <c r="AI15" s="54">
        <v>901545</v>
      </c>
      <c r="AJ15" s="55"/>
      <c r="AK15" s="55"/>
      <c r="AL15" s="36"/>
      <c r="AM15" s="193">
        <f t="shared" si="0"/>
        <v>100.22400586973197</v>
      </c>
      <c r="AN15" s="194"/>
      <c r="AO15" s="195"/>
      <c r="AP15" s="33"/>
    </row>
    <row r="16" spans="1:42" ht="24.75" customHeight="1">
      <c r="A16" s="9"/>
      <c r="B16" s="16"/>
      <c r="C16" s="108" t="s">
        <v>83</v>
      </c>
      <c r="D16" s="109"/>
      <c r="E16" s="109"/>
      <c r="F16" s="110"/>
      <c r="G16" s="54" t="s">
        <v>90</v>
      </c>
      <c r="H16" s="55"/>
      <c r="I16" s="55"/>
      <c r="J16" s="36"/>
      <c r="K16" s="56" t="s">
        <v>90</v>
      </c>
      <c r="L16" s="57"/>
      <c r="M16" s="58"/>
      <c r="N16" s="54" t="s">
        <v>90</v>
      </c>
      <c r="O16" s="55"/>
      <c r="P16" s="55"/>
      <c r="Q16" s="36"/>
      <c r="R16" s="56" t="s">
        <v>90</v>
      </c>
      <c r="S16" s="57"/>
      <c r="T16" s="58"/>
      <c r="U16" s="54" t="s">
        <v>90</v>
      </c>
      <c r="V16" s="55"/>
      <c r="W16" s="55"/>
      <c r="X16" s="36"/>
      <c r="Y16" s="56" t="s">
        <v>90</v>
      </c>
      <c r="Z16" s="57"/>
      <c r="AA16" s="57"/>
      <c r="AB16" s="54">
        <v>266216</v>
      </c>
      <c r="AC16" s="55"/>
      <c r="AD16" s="55"/>
      <c r="AE16" s="36"/>
      <c r="AF16" s="56" t="s">
        <v>90</v>
      </c>
      <c r="AG16" s="57"/>
      <c r="AH16" s="58"/>
      <c r="AI16" s="54">
        <v>298577</v>
      </c>
      <c r="AJ16" s="55"/>
      <c r="AK16" s="55"/>
      <c r="AL16" s="36"/>
      <c r="AM16" s="193">
        <f t="shared" si="0"/>
        <v>112.15591850226883</v>
      </c>
      <c r="AN16" s="194"/>
      <c r="AO16" s="195"/>
      <c r="AP16" s="33"/>
    </row>
    <row r="17" spans="1:42" ht="20.25" customHeight="1">
      <c r="A17" s="9"/>
      <c r="B17" s="16"/>
      <c r="C17" s="105" t="s">
        <v>86</v>
      </c>
      <c r="D17" s="106"/>
      <c r="E17" s="106"/>
      <c r="F17" s="107"/>
      <c r="G17" s="54">
        <v>25205171</v>
      </c>
      <c r="H17" s="55"/>
      <c r="I17" s="55"/>
      <c r="J17" s="36"/>
      <c r="K17" s="56">
        <v>93.77074089246</v>
      </c>
      <c r="L17" s="57"/>
      <c r="M17" s="58"/>
      <c r="N17" s="54">
        <v>24334965</v>
      </c>
      <c r="O17" s="270"/>
      <c r="P17" s="270"/>
      <c r="Q17" s="271"/>
      <c r="R17" s="56">
        <f aca="true" t="shared" si="1" ref="R17:R31">SUM(N17/G17)*100</f>
        <v>96.54751003276272</v>
      </c>
      <c r="S17" s="57"/>
      <c r="T17" s="58"/>
      <c r="U17" s="70">
        <v>24766035</v>
      </c>
      <c r="V17" s="71"/>
      <c r="W17" s="71"/>
      <c r="X17" s="72"/>
      <c r="Y17" s="56">
        <f aca="true" t="shared" si="2" ref="Y17:Y31">SUM(U17/N17)*100</f>
        <v>101.7714017669637</v>
      </c>
      <c r="Z17" s="57"/>
      <c r="AA17" s="57"/>
      <c r="AB17" s="54">
        <v>27044887</v>
      </c>
      <c r="AC17" s="55"/>
      <c r="AD17" s="55"/>
      <c r="AE17" s="36"/>
      <c r="AF17" s="56">
        <v>109.2</v>
      </c>
      <c r="AG17" s="57"/>
      <c r="AH17" s="58"/>
      <c r="AI17" s="54">
        <v>49582905</v>
      </c>
      <c r="AJ17" s="55"/>
      <c r="AK17" s="55"/>
      <c r="AL17" s="36"/>
      <c r="AM17" s="193">
        <f t="shared" si="0"/>
        <v>183.3355968542224</v>
      </c>
      <c r="AN17" s="194"/>
      <c r="AO17" s="195"/>
      <c r="AP17" s="33"/>
    </row>
    <row r="18" spans="1:42" ht="20.25" customHeight="1">
      <c r="A18" s="9"/>
      <c r="B18" s="106" t="s">
        <v>10</v>
      </c>
      <c r="C18" s="106"/>
      <c r="D18" s="106"/>
      <c r="E18" s="106"/>
      <c r="F18" s="107"/>
      <c r="G18" s="54">
        <v>3274901</v>
      </c>
      <c r="H18" s="55"/>
      <c r="I18" s="55"/>
      <c r="J18" s="36"/>
      <c r="K18" s="56">
        <v>64.98925809195295</v>
      </c>
      <c r="L18" s="57"/>
      <c r="M18" s="58"/>
      <c r="N18" s="54">
        <v>3587951</v>
      </c>
      <c r="O18" s="55"/>
      <c r="P18" s="55"/>
      <c r="Q18" s="36"/>
      <c r="R18" s="59">
        <f t="shared" si="1"/>
        <v>109.55906758708124</v>
      </c>
      <c r="S18" s="60"/>
      <c r="T18" s="61"/>
      <c r="U18" s="70">
        <v>2180178</v>
      </c>
      <c r="V18" s="71"/>
      <c r="W18" s="71"/>
      <c r="X18" s="72"/>
      <c r="Y18" s="206">
        <f t="shared" si="2"/>
        <v>60.763873308191776</v>
      </c>
      <c r="Z18" s="207"/>
      <c r="AA18" s="207"/>
      <c r="AB18" s="68">
        <v>1740047</v>
      </c>
      <c r="AC18" s="68"/>
      <c r="AD18" s="68"/>
      <c r="AE18" s="68"/>
      <c r="AF18" s="69">
        <v>79.8</v>
      </c>
      <c r="AG18" s="69"/>
      <c r="AH18" s="69"/>
      <c r="AI18" s="68">
        <v>2036501</v>
      </c>
      <c r="AJ18" s="68"/>
      <c r="AK18" s="68"/>
      <c r="AL18" s="68"/>
      <c r="AM18" s="193">
        <f t="shared" si="0"/>
        <v>117.0371260086653</v>
      </c>
      <c r="AN18" s="194"/>
      <c r="AO18" s="195"/>
      <c r="AP18" s="33"/>
    </row>
    <row r="19" spans="1:42" ht="20.25" customHeight="1">
      <c r="A19" s="9"/>
      <c r="B19" s="106" t="s">
        <v>11</v>
      </c>
      <c r="C19" s="106"/>
      <c r="D19" s="106"/>
      <c r="E19" s="106"/>
      <c r="F19" s="107"/>
      <c r="G19" s="54">
        <v>49684</v>
      </c>
      <c r="H19" s="55"/>
      <c r="I19" s="55"/>
      <c r="J19" s="36"/>
      <c r="K19" s="56" t="s">
        <v>90</v>
      </c>
      <c r="L19" s="57"/>
      <c r="M19" s="58"/>
      <c r="N19" s="54">
        <v>895455</v>
      </c>
      <c r="O19" s="55"/>
      <c r="P19" s="55"/>
      <c r="Q19" s="36"/>
      <c r="R19" s="232">
        <f t="shared" si="1"/>
        <v>1802.3005394090653</v>
      </c>
      <c r="S19" s="233"/>
      <c r="T19" s="234"/>
      <c r="U19" s="70">
        <v>1567868</v>
      </c>
      <c r="V19" s="71"/>
      <c r="W19" s="71"/>
      <c r="X19" s="72"/>
      <c r="Y19" s="206">
        <f t="shared" si="2"/>
        <v>175.09176898894975</v>
      </c>
      <c r="Z19" s="207"/>
      <c r="AA19" s="207"/>
      <c r="AB19" s="68">
        <v>2287861</v>
      </c>
      <c r="AC19" s="68"/>
      <c r="AD19" s="68"/>
      <c r="AE19" s="68"/>
      <c r="AF19" s="69">
        <v>145.9</v>
      </c>
      <c r="AG19" s="69"/>
      <c r="AH19" s="69"/>
      <c r="AI19" s="68">
        <v>2547810</v>
      </c>
      <c r="AJ19" s="68"/>
      <c r="AK19" s="68"/>
      <c r="AL19" s="68"/>
      <c r="AM19" s="193">
        <f t="shared" si="0"/>
        <v>111.36209760995095</v>
      </c>
      <c r="AN19" s="194"/>
      <c r="AO19" s="195"/>
      <c r="AP19" s="33"/>
    </row>
    <row r="20" spans="1:42" s="11" customFormat="1" ht="20.25" customHeight="1">
      <c r="A20" s="10"/>
      <c r="B20" s="253" t="s">
        <v>12</v>
      </c>
      <c r="C20" s="253"/>
      <c r="D20" s="253"/>
      <c r="E20" s="253"/>
      <c r="F20" s="254"/>
      <c r="G20" s="54">
        <v>182</v>
      </c>
      <c r="H20" s="55"/>
      <c r="I20" s="55"/>
      <c r="J20" s="36"/>
      <c r="K20" s="56" t="s">
        <v>90</v>
      </c>
      <c r="L20" s="57"/>
      <c r="M20" s="58"/>
      <c r="N20" s="54">
        <v>842483</v>
      </c>
      <c r="O20" s="55"/>
      <c r="P20" s="55"/>
      <c r="Q20" s="36"/>
      <c r="R20" s="241">
        <f t="shared" si="1"/>
        <v>462902.7472527472</v>
      </c>
      <c r="S20" s="242"/>
      <c r="T20" s="243"/>
      <c r="U20" s="70">
        <v>2058655</v>
      </c>
      <c r="V20" s="71"/>
      <c r="W20" s="71"/>
      <c r="X20" s="72"/>
      <c r="Y20" s="206">
        <f t="shared" si="2"/>
        <v>244.35567245867276</v>
      </c>
      <c r="Z20" s="207"/>
      <c r="AA20" s="207"/>
      <c r="AB20" s="68">
        <v>1862342</v>
      </c>
      <c r="AC20" s="68"/>
      <c r="AD20" s="68"/>
      <c r="AE20" s="68"/>
      <c r="AF20" s="69">
        <v>90.5</v>
      </c>
      <c r="AG20" s="69"/>
      <c r="AH20" s="69"/>
      <c r="AI20" s="68">
        <v>1855642</v>
      </c>
      <c r="AJ20" s="68"/>
      <c r="AK20" s="68"/>
      <c r="AL20" s="68"/>
      <c r="AM20" s="193">
        <f t="shared" si="0"/>
        <v>99.64023793696325</v>
      </c>
      <c r="AN20" s="194"/>
      <c r="AO20" s="195"/>
      <c r="AP20" s="34"/>
    </row>
    <row r="21" spans="1:42" ht="20.25" customHeight="1">
      <c r="A21" s="251" t="s">
        <v>13</v>
      </c>
      <c r="B21" s="106"/>
      <c r="C21" s="106"/>
      <c r="D21" s="106"/>
      <c r="E21" s="106"/>
      <c r="F21" s="107"/>
      <c r="G21" s="54">
        <f>SUM(G22:J23)</f>
        <v>22121827</v>
      </c>
      <c r="H21" s="55"/>
      <c r="I21" s="55"/>
      <c r="J21" s="36"/>
      <c r="K21" s="56">
        <v>137.9198344200897</v>
      </c>
      <c r="L21" s="57"/>
      <c r="M21" s="58"/>
      <c r="N21" s="54">
        <f>SUM(N22:Q23)</f>
        <v>23108401</v>
      </c>
      <c r="O21" s="55"/>
      <c r="P21" s="55"/>
      <c r="Q21" s="36"/>
      <c r="R21" s="59">
        <f t="shared" si="1"/>
        <v>104.45973110629605</v>
      </c>
      <c r="S21" s="60"/>
      <c r="T21" s="61"/>
      <c r="U21" s="70">
        <f>SUM(U22:X23)</f>
        <v>24256309</v>
      </c>
      <c r="V21" s="71"/>
      <c r="W21" s="71"/>
      <c r="X21" s="72"/>
      <c r="Y21" s="206">
        <f t="shared" si="2"/>
        <v>104.96749212548283</v>
      </c>
      <c r="Z21" s="207"/>
      <c r="AA21" s="207"/>
      <c r="AB21" s="68">
        <f>SUM(AB22:AE23)</f>
        <v>27062521</v>
      </c>
      <c r="AC21" s="68"/>
      <c r="AD21" s="68"/>
      <c r="AE21" s="68"/>
      <c r="AF21" s="69">
        <v>111.6</v>
      </c>
      <c r="AG21" s="69"/>
      <c r="AH21" s="69"/>
      <c r="AI21" s="68">
        <f>SUM(AI22:AL23)</f>
        <v>27761484</v>
      </c>
      <c r="AJ21" s="68"/>
      <c r="AK21" s="68"/>
      <c r="AL21" s="68"/>
      <c r="AM21" s="193">
        <f t="shared" si="0"/>
        <v>102.58277120597891</v>
      </c>
      <c r="AN21" s="194"/>
      <c r="AO21" s="195"/>
      <c r="AP21" s="33"/>
    </row>
    <row r="22" spans="1:42" ht="20.25" customHeight="1">
      <c r="A22" s="9"/>
      <c r="B22" s="106" t="s">
        <v>8</v>
      </c>
      <c r="C22" s="106"/>
      <c r="D22" s="106"/>
      <c r="E22" s="106"/>
      <c r="F22" s="107"/>
      <c r="G22" s="54">
        <v>20470034</v>
      </c>
      <c r="H22" s="55"/>
      <c r="I22" s="55"/>
      <c r="J22" s="36"/>
      <c r="K22" s="56">
        <v>143.47750052936593</v>
      </c>
      <c r="L22" s="57"/>
      <c r="M22" s="58"/>
      <c r="N22" s="54">
        <v>21437505</v>
      </c>
      <c r="O22" s="55"/>
      <c r="P22" s="55"/>
      <c r="Q22" s="36"/>
      <c r="R22" s="59">
        <f t="shared" si="1"/>
        <v>104.72627939943821</v>
      </c>
      <c r="S22" s="60"/>
      <c r="T22" s="61"/>
      <c r="U22" s="70">
        <v>22687389</v>
      </c>
      <c r="V22" s="71"/>
      <c r="W22" s="71"/>
      <c r="X22" s="72"/>
      <c r="Y22" s="206">
        <f t="shared" si="2"/>
        <v>105.8303613223647</v>
      </c>
      <c r="Z22" s="207"/>
      <c r="AA22" s="207"/>
      <c r="AB22" s="68">
        <v>25524130</v>
      </c>
      <c r="AC22" s="68"/>
      <c r="AD22" s="68"/>
      <c r="AE22" s="68"/>
      <c r="AF22" s="69">
        <v>112.5</v>
      </c>
      <c r="AG22" s="69"/>
      <c r="AH22" s="69"/>
      <c r="AI22" s="68">
        <v>26266315</v>
      </c>
      <c r="AJ22" s="68"/>
      <c r="AK22" s="68"/>
      <c r="AL22" s="68"/>
      <c r="AM22" s="193">
        <f t="shared" si="0"/>
        <v>102.90777785569969</v>
      </c>
      <c r="AN22" s="194"/>
      <c r="AO22" s="195"/>
      <c r="AP22" s="33"/>
    </row>
    <row r="23" spans="1:42" s="11" customFormat="1" ht="20.25" customHeight="1">
      <c r="A23" s="10"/>
      <c r="B23" s="106" t="s">
        <v>9</v>
      </c>
      <c r="C23" s="106"/>
      <c r="D23" s="106"/>
      <c r="E23" s="106"/>
      <c r="F23" s="107"/>
      <c r="G23" s="54">
        <v>1651793</v>
      </c>
      <c r="H23" s="55"/>
      <c r="I23" s="55"/>
      <c r="J23" s="36"/>
      <c r="K23" s="56">
        <v>93.18696482710298</v>
      </c>
      <c r="L23" s="57"/>
      <c r="M23" s="58"/>
      <c r="N23" s="54">
        <v>1670896</v>
      </c>
      <c r="O23" s="55"/>
      <c r="P23" s="55"/>
      <c r="Q23" s="36"/>
      <c r="R23" s="59">
        <f t="shared" si="1"/>
        <v>101.15650084483951</v>
      </c>
      <c r="S23" s="60"/>
      <c r="T23" s="61"/>
      <c r="U23" s="70">
        <v>1568920</v>
      </c>
      <c r="V23" s="71"/>
      <c r="W23" s="71"/>
      <c r="X23" s="72"/>
      <c r="Y23" s="206">
        <f t="shared" si="2"/>
        <v>93.89692715764475</v>
      </c>
      <c r="Z23" s="207"/>
      <c r="AA23" s="207"/>
      <c r="AB23" s="68">
        <v>1538391</v>
      </c>
      <c r="AC23" s="68"/>
      <c r="AD23" s="68"/>
      <c r="AE23" s="68"/>
      <c r="AF23" s="69">
        <v>98.1</v>
      </c>
      <c r="AG23" s="69"/>
      <c r="AH23" s="69"/>
      <c r="AI23" s="68">
        <v>1495169</v>
      </c>
      <c r="AJ23" s="68"/>
      <c r="AK23" s="68"/>
      <c r="AL23" s="68"/>
      <c r="AM23" s="193">
        <f t="shared" si="0"/>
        <v>97.19044118172818</v>
      </c>
      <c r="AN23" s="194"/>
      <c r="AO23" s="195"/>
      <c r="AP23" s="34"/>
    </row>
    <row r="24" spans="1:42" ht="20.25" customHeight="1">
      <c r="A24" s="251" t="s">
        <v>14</v>
      </c>
      <c r="B24" s="106"/>
      <c r="C24" s="106"/>
      <c r="D24" s="106"/>
      <c r="E24" s="106"/>
      <c r="F24" s="107"/>
      <c r="G24" s="54">
        <v>8672176</v>
      </c>
      <c r="H24" s="55"/>
      <c r="I24" s="55"/>
      <c r="J24" s="36"/>
      <c r="K24" s="56">
        <v>98.68599622697592</v>
      </c>
      <c r="L24" s="57"/>
      <c r="M24" s="58"/>
      <c r="N24" s="54">
        <v>8666794</v>
      </c>
      <c r="O24" s="55"/>
      <c r="P24" s="55"/>
      <c r="Q24" s="36"/>
      <c r="R24" s="59">
        <f t="shared" si="1"/>
        <v>99.93793945141334</v>
      </c>
      <c r="S24" s="60"/>
      <c r="T24" s="61"/>
      <c r="U24" s="70">
        <v>8566804</v>
      </c>
      <c r="V24" s="71"/>
      <c r="W24" s="71"/>
      <c r="X24" s="72"/>
      <c r="Y24" s="206">
        <f t="shared" si="2"/>
        <v>98.84628618148764</v>
      </c>
      <c r="Z24" s="207"/>
      <c r="AA24" s="207"/>
      <c r="AB24" s="68">
        <v>8138058</v>
      </c>
      <c r="AC24" s="68"/>
      <c r="AD24" s="68"/>
      <c r="AE24" s="68"/>
      <c r="AF24" s="69">
        <v>95</v>
      </c>
      <c r="AG24" s="69"/>
      <c r="AH24" s="69"/>
      <c r="AI24" s="68">
        <v>7332728</v>
      </c>
      <c r="AJ24" s="68"/>
      <c r="AK24" s="68"/>
      <c r="AL24" s="68"/>
      <c r="AM24" s="193">
        <f t="shared" si="0"/>
        <v>90.10415015474209</v>
      </c>
      <c r="AN24" s="194"/>
      <c r="AO24" s="195"/>
      <c r="AP24" s="33"/>
    </row>
    <row r="25" spans="1:42" ht="20.25" customHeight="1">
      <c r="A25" s="251" t="s">
        <v>15</v>
      </c>
      <c r="B25" s="106"/>
      <c r="C25" s="106"/>
      <c r="D25" s="106"/>
      <c r="E25" s="106"/>
      <c r="F25" s="107"/>
      <c r="G25" s="54">
        <v>3868511</v>
      </c>
      <c r="H25" s="55"/>
      <c r="I25" s="55"/>
      <c r="J25" s="36"/>
      <c r="K25" s="56">
        <v>95.41378783891406</v>
      </c>
      <c r="L25" s="57"/>
      <c r="M25" s="58"/>
      <c r="N25" s="54">
        <v>3596216</v>
      </c>
      <c r="O25" s="55"/>
      <c r="P25" s="55"/>
      <c r="Q25" s="36"/>
      <c r="R25" s="59">
        <f t="shared" si="1"/>
        <v>92.96124529567061</v>
      </c>
      <c r="S25" s="60"/>
      <c r="T25" s="61"/>
      <c r="U25" s="70">
        <v>3528407</v>
      </c>
      <c r="V25" s="71"/>
      <c r="W25" s="71"/>
      <c r="X25" s="72"/>
      <c r="Y25" s="206">
        <f t="shared" si="2"/>
        <v>98.11443472805861</v>
      </c>
      <c r="Z25" s="207"/>
      <c r="AA25" s="207"/>
      <c r="AB25" s="68">
        <v>3072921</v>
      </c>
      <c r="AC25" s="68"/>
      <c r="AD25" s="68"/>
      <c r="AE25" s="68"/>
      <c r="AF25" s="69">
        <v>87.1</v>
      </c>
      <c r="AG25" s="69"/>
      <c r="AH25" s="69"/>
      <c r="AI25" s="68">
        <v>3239830</v>
      </c>
      <c r="AJ25" s="68"/>
      <c r="AK25" s="68"/>
      <c r="AL25" s="68"/>
      <c r="AM25" s="193">
        <f t="shared" si="0"/>
        <v>105.43160725576739</v>
      </c>
      <c r="AN25" s="194"/>
      <c r="AO25" s="195"/>
      <c r="AP25" s="33"/>
    </row>
    <row r="26" spans="1:42" s="11" customFormat="1" ht="20.25" customHeight="1">
      <c r="A26" s="251" t="s">
        <v>16</v>
      </c>
      <c r="B26" s="106"/>
      <c r="C26" s="106"/>
      <c r="D26" s="106"/>
      <c r="E26" s="106"/>
      <c r="F26" s="107"/>
      <c r="G26" s="54">
        <v>2467577</v>
      </c>
      <c r="H26" s="55"/>
      <c r="I26" s="55"/>
      <c r="J26" s="36"/>
      <c r="K26" s="56">
        <v>102.00835470929044</v>
      </c>
      <c r="L26" s="57"/>
      <c r="M26" s="58"/>
      <c r="N26" s="54">
        <v>2504678</v>
      </c>
      <c r="O26" s="55"/>
      <c r="P26" s="55"/>
      <c r="Q26" s="36"/>
      <c r="R26" s="59">
        <f t="shared" si="1"/>
        <v>101.50353970717023</v>
      </c>
      <c r="S26" s="60"/>
      <c r="T26" s="61"/>
      <c r="U26" s="70">
        <v>2409027</v>
      </c>
      <c r="V26" s="71"/>
      <c r="W26" s="71"/>
      <c r="X26" s="72"/>
      <c r="Y26" s="206">
        <f t="shared" si="2"/>
        <v>96.18110591461257</v>
      </c>
      <c r="Z26" s="207"/>
      <c r="AA26" s="207"/>
      <c r="AB26" s="68">
        <v>2422700</v>
      </c>
      <c r="AC26" s="68"/>
      <c r="AD26" s="68"/>
      <c r="AE26" s="68"/>
      <c r="AF26" s="69">
        <v>100.6</v>
      </c>
      <c r="AG26" s="69"/>
      <c r="AH26" s="69"/>
      <c r="AI26" s="68">
        <v>2383547</v>
      </c>
      <c r="AJ26" s="68"/>
      <c r="AK26" s="68"/>
      <c r="AL26" s="68"/>
      <c r="AM26" s="193">
        <f t="shared" si="0"/>
        <v>98.38391051306394</v>
      </c>
      <c r="AN26" s="194"/>
      <c r="AO26" s="195"/>
      <c r="AP26" s="34"/>
    </row>
    <row r="27" spans="1:42" ht="20.25" customHeight="1">
      <c r="A27" s="251" t="s">
        <v>0</v>
      </c>
      <c r="B27" s="106"/>
      <c r="C27" s="106"/>
      <c r="D27" s="106"/>
      <c r="E27" s="106"/>
      <c r="F27" s="107"/>
      <c r="G27" s="54">
        <v>1252575</v>
      </c>
      <c r="H27" s="55"/>
      <c r="I27" s="55"/>
      <c r="J27" s="36"/>
      <c r="K27" s="56">
        <v>90.46900222818492</v>
      </c>
      <c r="L27" s="57"/>
      <c r="M27" s="58"/>
      <c r="N27" s="54">
        <v>1159855</v>
      </c>
      <c r="O27" s="55"/>
      <c r="P27" s="55"/>
      <c r="Q27" s="36"/>
      <c r="R27" s="59">
        <f t="shared" si="1"/>
        <v>92.59764884338263</v>
      </c>
      <c r="S27" s="60"/>
      <c r="T27" s="61"/>
      <c r="U27" s="70">
        <v>1129434</v>
      </c>
      <c r="V27" s="71"/>
      <c r="W27" s="71"/>
      <c r="X27" s="72"/>
      <c r="Y27" s="206">
        <f t="shared" si="2"/>
        <v>97.3771721465183</v>
      </c>
      <c r="Z27" s="207"/>
      <c r="AA27" s="207"/>
      <c r="AB27" s="68">
        <v>1153882</v>
      </c>
      <c r="AC27" s="68"/>
      <c r="AD27" s="68"/>
      <c r="AE27" s="68"/>
      <c r="AF27" s="69">
        <v>102.2</v>
      </c>
      <c r="AG27" s="69"/>
      <c r="AH27" s="69"/>
      <c r="AI27" s="68">
        <v>1104421</v>
      </c>
      <c r="AJ27" s="68"/>
      <c r="AK27" s="68"/>
      <c r="AL27" s="68"/>
      <c r="AM27" s="193">
        <f t="shared" si="0"/>
        <v>95.71351316685761</v>
      </c>
      <c r="AN27" s="194"/>
      <c r="AO27" s="195"/>
      <c r="AP27" s="33"/>
    </row>
    <row r="28" spans="1:42" ht="20.25" customHeight="1">
      <c r="A28" s="251" t="s">
        <v>19</v>
      </c>
      <c r="B28" s="106"/>
      <c r="C28" s="106"/>
      <c r="D28" s="106"/>
      <c r="E28" s="106"/>
      <c r="F28" s="107"/>
      <c r="G28" s="54">
        <v>4253369</v>
      </c>
      <c r="H28" s="55"/>
      <c r="I28" s="55"/>
      <c r="J28" s="36"/>
      <c r="K28" s="56">
        <v>101.25663509089095</v>
      </c>
      <c r="L28" s="57"/>
      <c r="M28" s="58"/>
      <c r="N28" s="54">
        <v>4372944</v>
      </c>
      <c r="O28" s="55"/>
      <c r="P28" s="55"/>
      <c r="Q28" s="36"/>
      <c r="R28" s="59">
        <f t="shared" si="1"/>
        <v>102.81130087702242</v>
      </c>
      <c r="S28" s="60"/>
      <c r="T28" s="61"/>
      <c r="U28" s="70">
        <v>4326823</v>
      </c>
      <c r="V28" s="71"/>
      <c r="W28" s="71"/>
      <c r="X28" s="72"/>
      <c r="Y28" s="206">
        <f t="shared" si="2"/>
        <v>98.94531007028674</v>
      </c>
      <c r="Z28" s="207"/>
      <c r="AA28" s="207"/>
      <c r="AB28" s="68">
        <v>4277805</v>
      </c>
      <c r="AC28" s="68"/>
      <c r="AD28" s="68"/>
      <c r="AE28" s="68"/>
      <c r="AF28" s="69">
        <v>98.9</v>
      </c>
      <c r="AG28" s="69"/>
      <c r="AH28" s="69"/>
      <c r="AI28" s="68">
        <v>4033845</v>
      </c>
      <c r="AJ28" s="68"/>
      <c r="AK28" s="68"/>
      <c r="AL28" s="68"/>
      <c r="AM28" s="193">
        <f t="shared" si="0"/>
        <v>94.29707525237826</v>
      </c>
      <c r="AN28" s="194"/>
      <c r="AO28" s="195"/>
      <c r="AP28" s="33"/>
    </row>
    <row r="29" spans="1:42" s="11" customFormat="1" ht="20.25" customHeight="1">
      <c r="A29" s="251" t="s">
        <v>20</v>
      </c>
      <c r="B29" s="106"/>
      <c r="C29" s="106"/>
      <c r="D29" s="106"/>
      <c r="E29" s="106"/>
      <c r="F29" s="107"/>
      <c r="G29" s="54">
        <v>6656621</v>
      </c>
      <c r="H29" s="55"/>
      <c r="I29" s="55"/>
      <c r="J29" s="36"/>
      <c r="K29" s="56">
        <v>94.40391319904816</v>
      </c>
      <c r="L29" s="57"/>
      <c r="M29" s="58"/>
      <c r="N29" s="54">
        <v>7001027</v>
      </c>
      <c r="O29" s="55"/>
      <c r="P29" s="55"/>
      <c r="Q29" s="36"/>
      <c r="R29" s="59">
        <f t="shared" si="1"/>
        <v>105.17388627052675</v>
      </c>
      <c r="S29" s="60"/>
      <c r="T29" s="61"/>
      <c r="U29" s="70">
        <v>6512516</v>
      </c>
      <c r="V29" s="71"/>
      <c r="W29" s="71"/>
      <c r="X29" s="72"/>
      <c r="Y29" s="206">
        <f t="shared" si="2"/>
        <v>93.02229515755332</v>
      </c>
      <c r="Z29" s="207"/>
      <c r="AA29" s="207"/>
      <c r="AB29" s="68">
        <v>6181158</v>
      </c>
      <c r="AC29" s="68"/>
      <c r="AD29" s="68"/>
      <c r="AE29" s="68"/>
      <c r="AF29" s="69">
        <v>94.9</v>
      </c>
      <c r="AG29" s="69"/>
      <c r="AH29" s="69"/>
      <c r="AI29" s="68">
        <v>6264094</v>
      </c>
      <c r="AJ29" s="68"/>
      <c r="AK29" s="68"/>
      <c r="AL29" s="68"/>
      <c r="AM29" s="193">
        <f t="shared" si="0"/>
        <v>101.34175505625322</v>
      </c>
      <c r="AN29" s="194"/>
      <c r="AO29" s="195"/>
      <c r="AP29" s="34"/>
    </row>
    <row r="30" spans="1:42" ht="20.25" customHeight="1">
      <c r="A30" s="251" t="s">
        <v>17</v>
      </c>
      <c r="B30" s="106"/>
      <c r="C30" s="106"/>
      <c r="D30" s="106"/>
      <c r="E30" s="106"/>
      <c r="F30" s="107"/>
      <c r="G30" s="54">
        <v>18165891</v>
      </c>
      <c r="H30" s="55"/>
      <c r="I30" s="55"/>
      <c r="J30" s="36"/>
      <c r="K30" s="56">
        <v>98.07168086292369</v>
      </c>
      <c r="L30" s="57"/>
      <c r="M30" s="58"/>
      <c r="N30" s="54">
        <v>17838717</v>
      </c>
      <c r="O30" s="55"/>
      <c r="P30" s="55"/>
      <c r="Q30" s="36"/>
      <c r="R30" s="59">
        <f t="shared" si="1"/>
        <v>98.19896530261026</v>
      </c>
      <c r="S30" s="60"/>
      <c r="T30" s="61"/>
      <c r="U30" s="70">
        <v>18272761</v>
      </c>
      <c r="V30" s="71"/>
      <c r="W30" s="71"/>
      <c r="X30" s="72"/>
      <c r="Y30" s="206">
        <f t="shared" si="2"/>
        <v>102.43315704823391</v>
      </c>
      <c r="Z30" s="207"/>
      <c r="AA30" s="207"/>
      <c r="AB30" s="68">
        <v>18063285</v>
      </c>
      <c r="AC30" s="68"/>
      <c r="AD30" s="68"/>
      <c r="AE30" s="68"/>
      <c r="AF30" s="69">
        <v>98.9</v>
      </c>
      <c r="AG30" s="69"/>
      <c r="AH30" s="69"/>
      <c r="AI30" s="68">
        <v>17965908</v>
      </c>
      <c r="AJ30" s="68"/>
      <c r="AK30" s="68"/>
      <c r="AL30" s="68"/>
      <c r="AM30" s="193">
        <f t="shared" si="0"/>
        <v>99.46091201019084</v>
      </c>
      <c r="AN30" s="194"/>
      <c r="AO30" s="195"/>
      <c r="AP30" s="33"/>
    </row>
    <row r="31" spans="1:42" s="11" customFormat="1" ht="20.25" customHeight="1">
      <c r="A31" s="251" t="s">
        <v>18</v>
      </c>
      <c r="B31" s="106"/>
      <c r="C31" s="106"/>
      <c r="D31" s="106"/>
      <c r="E31" s="106"/>
      <c r="F31" s="107"/>
      <c r="G31" s="54">
        <v>1118</v>
      </c>
      <c r="H31" s="55"/>
      <c r="I31" s="55"/>
      <c r="J31" s="36"/>
      <c r="K31" s="56">
        <v>99.20141969831411</v>
      </c>
      <c r="L31" s="57"/>
      <c r="M31" s="58"/>
      <c r="N31" s="54">
        <v>1206</v>
      </c>
      <c r="O31" s="55"/>
      <c r="P31" s="55"/>
      <c r="Q31" s="36"/>
      <c r="R31" s="59">
        <f t="shared" si="1"/>
        <v>107.871198568873</v>
      </c>
      <c r="S31" s="60"/>
      <c r="T31" s="61"/>
      <c r="U31" s="70">
        <v>1158</v>
      </c>
      <c r="V31" s="71"/>
      <c r="W31" s="71"/>
      <c r="X31" s="72"/>
      <c r="Y31" s="206">
        <f t="shared" si="2"/>
        <v>96.01990049751244</v>
      </c>
      <c r="Z31" s="207"/>
      <c r="AA31" s="207"/>
      <c r="AB31" s="68">
        <v>1116</v>
      </c>
      <c r="AC31" s="68"/>
      <c r="AD31" s="68"/>
      <c r="AE31" s="68"/>
      <c r="AF31" s="69">
        <v>96.4</v>
      </c>
      <c r="AG31" s="69"/>
      <c r="AH31" s="69"/>
      <c r="AI31" s="68">
        <v>1119</v>
      </c>
      <c r="AJ31" s="68"/>
      <c r="AK31" s="68"/>
      <c r="AL31" s="68"/>
      <c r="AM31" s="193">
        <f t="shared" si="0"/>
        <v>100.26881720430107</v>
      </c>
      <c r="AN31" s="194"/>
      <c r="AO31" s="195"/>
      <c r="AP31" s="34"/>
    </row>
    <row r="32" spans="1:42" ht="20.25" customHeight="1">
      <c r="A32" s="251" t="s">
        <v>89</v>
      </c>
      <c r="B32" s="106"/>
      <c r="C32" s="106"/>
      <c r="D32" s="106"/>
      <c r="E32" s="106"/>
      <c r="F32" s="107"/>
      <c r="G32" s="54">
        <v>0</v>
      </c>
      <c r="H32" s="55"/>
      <c r="I32" s="55"/>
      <c r="J32" s="36"/>
      <c r="K32" s="56" t="s">
        <v>90</v>
      </c>
      <c r="L32" s="57"/>
      <c r="M32" s="58"/>
      <c r="N32" s="54">
        <v>0</v>
      </c>
      <c r="O32" s="55"/>
      <c r="P32" s="55"/>
      <c r="Q32" s="36"/>
      <c r="R32" s="59" t="s">
        <v>95</v>
      </c>
      <c r="S32" s="60"/>
      <c r="T32" s="61"/>
      <c r="U32" s="54">
        <v>0</v>
      </c>
      <c r="V32" s="55"/>
      <c r="W32" s="55"/>
      <c r="X32" s="36"/>
      <c r="Y32" s="59" t="s">
        <v>95</v>
      </c>
      <c r="Z32" s="60"/>
      <c r="AA32" s="60"/>
      <c r="AB32" s="68">
        <v>0</v>
      </c>
      <c r="AC32" s="68"/>
      <c r="AD32" s="68"/>
      <c r="AE32" s="68"/>
      <c r="AF32" s="69" t="s">
        <v>95</v>
      </c>
      <c r="AG32" s="69"/>
      <c r="AH32" s="69"/>
      <c r="AI32" s="68">
        <v>0</v>
      </c>
      <c r="AJ32" s="68"/>
      <c r="AK32" s="68"/>
      <c r="AL32" s="68"/>
      <c r="AM32" s="199">
        <v>0</v>
      </c>
      <c r="AN32" s="200"/>
      <c r="AO32" s="201"/>
      <c r="AP32" s="33"/>
    </row>
    <row r="33" spans="1:42" s="11" customFormat="1" ht="20.25" customHeight="1">
      <c r="A33" s="251" t="s">
        <v>25</v>
      </c>
      <c r="B33" s="106"/>
      <c r="C33" s="106"/>
      <c r="D33" s="106"/>
      <c r="E33" s="106"/>
      <c r="F33" s="107"/>
      <c r="G33" s="54" t="s">
        <v>90</v>
      </c>
      <c r="H33" s="55"/>
      <c r="I33" s="55"/>
      <c r="J33" s="36"/>
      <c r="K33" s="56" t="s">
        <v>90</v>
      </c>
      <c r="L33" s="57"/>
      <c r="M33" s="58"/>
      <c r="N33" s="54" t="s">
        <v>90</v>
      </c>
      <c r="O33" s="55"/>
      <c r="P33" s="55"/>
      <c r="Q33" s="36"/>
      <c r="R33" s="56" t="s">
        <v>90</v>
      </c>
      <c r="S33" s="57"/>
      <c r="T33" s="58"/>
      <c r="U33" s="54" t="s">
        <v>90</v>
      </c>
      <c r="V33" s="55"/>
      <c r="W33" s="55"/>
      <c r="X33" s="36"/>
      <c r="Y33" s="56" t="s">
        <v>90</v>
      </c>
      <c r="Z33" s="57"/>
      <c r="AA33" s="57"/>
      <c r="AB33" s="68" t="s">
        <v>90</v>
      </c>
      <c r="AC33" s="68"/>
      <c r="AD33" s="68"/>
      <c r="AE33" s="68"/>
      <c r="AF33" s="69" t="s">
        <v>90</v>
      </c>
      <c r="AG33" s="69"/>
      <c r="AH33" s="69"/>
      <c r="AI33" s="68" t="s">
        <v>90</v>
      </c>
      <c r="AJ33" s="68"/>
      <c r="AK33" s="68"/>
      <c r="AL33" s="68"/>
      <c r="AM33" s="196" t="s">
        <v>102</v>
      </c>
      <c r="AN33" s="197"/>
      <c r="AO33" s="198"/>
      <c r="AP33" s="34"/>
    </row>
    <row r="34" spans="1:42" ht="20.25" customHeight="1">
      <c r="A34" s="248" t="s">
        <v>87</v>
      </c>
      <c r="B34" s="249"/>
      <c r="C34" s="249"/>
      <c r="D34" s="249"/>
      <c r="E34" s="249"/>
      <c r="F34" s="250"/>
      <c r="G34" s="62">
        <f>G28+G29</f>
        <v>10909990</v>
      </c>
      <c r="H34" s="63"/>
      <c r="I34" s="63"/>
      <c r="J34" s="64"/>
      <c r="K34" s="65">
        <v>96.96220941083538</v>
      </c>
      <c r="L34" s="66"/>
      <c r="M34" s="67"/>
      <c r="N34" s="62">
        <f>N28+N29+N35+N36</f>
        <v>11594829</v>
      </c>
      <c r="O34" s="63"/>
      <c r="P34" s="63"/>
      <c r="Q34" s="64"/>
      <c r="R34" s="65">
        <f>SUM(N34/G34)*100</f>
        <v>106.27717348961822</v>
      </c>
      <c r="S34" s="66"/>
      <c r="T34" s="67"/>
      <c r="U34" s="73">
        <f>U28+U29+U35+U36</f>
        <v>11049293</v>
      </c>
      <c r="V34" s="74"/>
      <c r="W34" s="74"/>
      <c r="X34" s="75"/>
      <c r="Y34" s="65">
        <f>SUM(U34/N34)*100</f>
        <v>95.29500607555318</v>
      </c>
      <c r="Z34" s="66"/>
      <c r="AA34" s="66"/>
      <c r="AB34" s="62">
        <f>AB28+AB29+AB35+AB36</f>
        <v>10674836</v>
      </c>
      <c r="AC34" s="63"/>
      <c r="AD34" s="63"/>
      <c r="AE34" s="64"/>
      <c r="AF34" s="65">
        <v>96.6</v>
      </c>
      <c r="AG34" s="66"/>
      <c r="AH34" s="67"/>
      <c r="AI34" s="62">
        <f>AI28+AI29+AI35+AI36</f>
        <v>10503314</v>
      </c>
      <c r="AJ34" s="63"/>
      <c r="AK34" s="63"/>
      <c r="AL34" s="64"/>
      <c r="AM34" s="193">
        <f t="shared" si="0"/>
        <v>98.39321184887524</v>
      </c>
      <c r="AN34" s="194"/>
      <c r="AO34" s="195"/>
      <c r="AP34" s="33"/>
    </row>
    <row r="35" spans="1:42" ht="20.25" customHeight="1">
      <c r="A35" s="251" t="s">
        <v>21</v>
      </c>
      <c r="B35" s="106"/>
      <c r="C35" s="106"/>
      <c r="D35" s="106"/>
      <c r="E35" s="106"/>
      <c r="F35" s="107"/>
      <c r="G35" s="54" t="s">
        <v>90</v>
      </c>
      <c r="H35" s="55"/>
      <c r="I35" s="55"/>
      <c r="J35" s="36"/>
      <c r="K35" s="56" t="s">
        <v>90</v>
      </c>
      <c r="L35" s="57"/>
      <c r="M35" s="58"/>
      <c r="N35" s="54">
        <v>27082</v>
      </c>
      <c r="O35" s="55"/>
      <c r="P35" s="55"/>
      <c r="Q35" s="36"/>
      <c r="R35" s="59" t="s">
        <v>90</v>
      </c>
      <c r="S35" s="60"/>
      <c r="T35" s="61"/>
      <c r="U35" s="70">
        <v>26543</v>
      </c>
      <c r="V35" s="71"/>
      <c r="W35" s="71"/>
      <c r="X35" s="72"/>
      <c r="Y35" s="206">
        <f>SUM(U35/N35)*100</f>
        <v>98.00974817221771</v>
      </c>
      <c r="Z35" s="207"/>
      <c r="AA35" s="207"/>
      <c r="AB35" s="68">
        <v>26175</v>
      </c>
      <c r="AC35" s="68"/>
      <c r="AD35" s="68"/>
      <c r="AE35" s="68"/>
      <c r="AF35" s="69">
        <v>98.6</v>
      </c>
      <c r="AG35" s="69"/>
      <c r="AH35" s="69"/>
      <c r="AI35" s="68">
        <v>22704</v>
      </c>
      <c r="AJ35" s="68"/>
      <c r="AK35" s="68"/>
      <c r="AL35" s="68"/>
      <c r="AM35" s="193">
        <f t="shared" si="0"/>
        <v>86.73925501432664</v>
      </c>
      <c r="AN35" s="194"/>
      <c r="AO35" s="195"/>
      <c r="AP35" s="33"/>
    </row>
    <row r="36" spans="1:42" ht="20.25" customHeight="1">
      <c r="A36" s="143" t="s">
        <v>80</v>
      </c>
      <c r="B36" s="255"/>
      <c r="C36" s="255"/>
      <c r="D36" s="255"/>
      <c r="E36" s="255"/>
      <c r="F36" s="256"/>
      <c r="G36" s="54" t="s">
        <v>90</v>
      </c>
      <c r="H36" s="55"/>
      <c r="I36" s="55"/>
      <c r="J36" s="36"/>
      <c r="K36" s="56" t="s">
        <v>90</v>
      </c>
      <c r="L36" s="57"/>
      <c r="M36" s="58"/>
      <c r="N36" s="54">
        <v>193776</v>
      </c>
      <c r="O36" s="55"/>
      <c r="P36" s="55"/>
      <c r="Q36" s="36"/>
      <c r="R36" s="59" t="s">
        <v>90</v>
      </c>
      <c r="S36" s="60"/>
      <c r="T36" s="61"/>
      <c r="U36" s="70">
        <v>183411</v>
      </c>
      <c r="V36" s="71"/>
      <c r="W36" s="71"/>
      <c r="X36" s="72"/>
      <c r="Y36" s="206">
        <f>SUM(U36/N36)*100</f>
        <v>94.65104037651722</v>
      </c>
      <c r="Z36" s="207"/>
      <c r="AA36" s="207"/>
      <c r="AB36" s="68">
        <v>189698</v>
      </c>
      <c r="AC36" s="68"/>
      <c r="AD36" s="68"/>
      <c r="AE36" s="68"/>
      <c r="AF36" s="69">
        <v>103.4</v>
      </c>
      <c r="AG36" s="69"/>
      <c r="AH36" s="69"/>
      <c r="AI36" s="68">
        <v>182671</v>
      </c>
      <c r="AJ36" s="68"/>
      <c r="AK36" s="68"/>
      <c r="AL36" s="68"/>
      <c r="AM36" s="193">
        <f t="shared" si="0"/>
        <v>96.29569104576748</v>
      </c>
      <c r="AN36" s="194"/>
      <c r="AO36" s="195"/>
      <c r="AP36" s="33"/>
    </row>
    <row r="37" spans="1:42" ht="20.25" customHeight="1">
      <c r="A37" s="248" t="s">
        <v>88</v>
      </c>
      <c r="B37" s="249"/>
      <c r="C37" s="249"/>
      <c r="D37" s="249"/>
      <c r="E37" s="249"/>
      <c r="F37" s="250"/>
      <c r="G37" s="62">
        <f>G39+G40+G41</f>
        <v>29310</v>
      </c>
      <c r="H37" s="63"/>
      <c r="I37" s="63"/>
      <c r="J37" s="64"/>
      <c r="K37" s="65">
        <v>94.63080747748039</v>
      </c>
      <c r="L37" s="66"/>
      <c r="M37" s="67"/>
      <c r="N37" s="62">
        <f>N39</f>
        <v>450</v>
      </c>
      <c r="O37" s="63"/>
      <c r="P37" s="63"/>
      <c r="Q37" s="64"/>
      <c r="R37" s="65">
        <f>SUM(N37/G37)*100</f>
        <v>1.5353121801432956</v>
      </c>
      <c r="S37" s="66"/>
      <c r="T37" s="67"/>
      <c r="U37" s="73">
        <f>U39</f>
        <v>618</v>
      </c>
      <c r="V37" s="74"/>
      <c r="W37" s="74"/>
      <c r="X37" s="75"/>
      <c r="Y37" s="222">
        <f>SUM(U37/N37)*100</f>
        <v>137.33333333333334</v>
      </c>
      <c r="Z37" s="223"/>
      <c r="AA37" s="223"/>
      <c r="AB37" s="62">
        <f>AB39</f>
        <v>0</v>
      </c>
      <c r="AC37" s="63"/>
      <c r="AD37" s="63"/>
      <c r="AE37" s="64"/>
      <c r="AF37" s="65" t="s">
        <v>90</v>
      </c>
      <c r="AG37" s="66"/>
      <c r="AH37" s="67"/>
      <c r="AI37" s="62">
        <f>AI39</f>
        <v>40</v>
      </c>
      <c r="AJ37" s="63"/>
      <c r="AK37" s="63"/>
      <c r="AL37" s="64"/>
      <c r="AM37" s="196" t="s">
        <v>102</v>
      </c>
      <c r="AN37" s="197"/>
      <c r="AO37" s="198"/>
      <c r="AP37" s="33"/>
    </row>
    <row r="38" spans="1:42" ht="20.25" customHeight="1">
      <c r="A38" s="251" t="s">
        <v>22</v>
      </c>
      <c r="B38" s="106"/>
      <c r="C38" s="106"/>
      <c r="D38" s="106"/>
      <c r="E38" s="106"/>
      <c r="F38" s="107"/>
      <c r="G38" s="54" t="s">
        <v>90</v>
      </c>
      <c r="H38" s="55"/>
      <c r="I38" s="55"/>
      <c r="J38" s="36"/>
      <c r="K38" s="56" t="s">
        <v>90</v>
      </c>
      <c r="L38" s="57"/>
      <c r="M38" s="58"/>
      <c r="N38" s="54" t="s">
        <v>90</v>
      </c>
      <c r="O38" s="55"/>
      <c r="P38" s="55"/>
      <c r="Q38" s="36"/>
      <c r="R38" s="56" t="s">
        <v>90</v>
      </c>
      <c r="S38" s="57"/>
      <c r="T38" s="58"/>
      <c r="U38" s="54" t="s">
        <v>90</v>
      </c>
      <c r="V38" s="55"/>
      <c r="W38" s="55"/>
      <c r="X38" s="36"/>
      <c r="Y38" s="56" t="s">
        <v>90</v>
      </c>
      <c r="Z38" s="57"/>
      <c r="AA38" s="57"/>
      <c r="AB38" s="68" t="s">
        <v>90</v>
      </c>
      <c r="AC38" s="68"/>
      <c r="AD38" s="68"/>
      <c r="AE38" s="68"/>
      <c r="AF38" s="69" t="s">
        <v>90</v>
      </c>
      <c r="AG38" s="69"/>
      <c r="AH38" s="69"/>
      <c r="AI38" s="68" t="s">
        <v>90</v>
      </c>
      <c r="AJ38" s="68"/>
      <c r="AK38" s="68"/>
      <c r="AL38" s="68"/>
      <c r="AM38" s="196" t="s">
        <v>102</v>
      </c>
      <c r="AN38" s="197"/>
      <c r="AO38" s="198"/>
      <c r="AP38" s="33"/>
    </row>
    <row r="39" spans="1:42" s="11" customFormat="1" ht="20.25" customHeight="1">
      <c r="A39" s="209" t="s">
        <v>6</v>
      </c>
      <c r="B39" s="210"/>
      <c r="C39" s="210"/>
      <c r="D39" s="210"/>
      <c r="E39" s="211" t="s">
        <v>93</v>
      </c>
      <c r="F39" s="212"/>
      <c r="G39" s="54">
        <v>606</v>
      </c>
      <c r="H39" s="55"/>
      <c r="I39" s="55"/>
      <c r="J39" s="36"/>
      <c r="K39" s="56">
        <v>69.09920182440136</v>
      </c>
      <c r="L39" s="57"/>
      <c r="M39" s="58"/>
      <c r="N39" s="54">
        <v>450</v>
      </c>
      <c r="O39" s="55"/>
      <c r="P39" s="55"/>
      <c r="Q39" s="36"/>
      <c r="R39" s="59">
        <f>SUM(N39/G39)*100</f>
        <v>74.25742574257426</v>
      </c>
      <c r="S39" s="60"/>
      <c r="T39" s="61"/>
      <c r="U39" s="70">
        <v>618</v>
      </c>
      <c r="V39" s="71"/>
      <c r="W39" s="71"/>
      <c r="X39" s="72"/>
      <c r="Y39" s="206">
        <f>SUM(U39/N39)*100</f>
        <v>137.33333333333334</v>
      </c>
      <c r="Z39" s="207"/>
      <c r="AA39" s="207"/>
      <c r="AB39" s="68">
        <v>0</v>
      </c>
      <c r="AC39" s="68"/>
      <c r="AD39" s="68"/>
      <c r="AE39" s="68"/>
      <c r="AF39" s="69" t="s">
        <v>90</v>
      </c>
      <c r="AG39" s="69"/>
      <c r="AH39" s="69"/>
      <c r="AI39" s="68">
        <v>40</v>
      </c>
      <c r="AJ39" s="68"/>
      <c r="AK39" s="68"/>
      <c r="AL39" s="68"/>
      <c r="AM39" s="196" t="s">
        <v>102</v>
      </c>
      <c r="AN39" s="197"/>
      <c r="AO39" s="198"/>
      <c r="AP39" s="34"/>
    </row>
    <row r="40" spans="1:42" ht="20.25" customHeight="1">
      <c r="A40" s="213" t="s">
        <v>23</v>
      </c>
      <c r="B40" s="214"/>
      <c r="C40" s="214"/>
      <c r="D40" s="214"/>
      <c r="E40" s="211" t="s">
        <v>93</v>
      </c>
      <c r="F40" s="212"/>
      <c r="G40" s="54">
        <v>16474</v>
      </c>
      <c r="H40" s="55"/>
      <c r="I40" s="55"/>
      <c r="J40" s="36"/>
      <c r="K40" s="56">
        <v>94.83622128835415</v>
      </c>
      <c r="L40" s="57"/>
      <c r="M40" s="58"/>
      <c r="N40" s="54" t="s">
        <v>90</v>
      </c>
      <c r="O40" s="55"/>
      <c r="P40" s="55"/>
      <c r="Q40" s="36"/>
      <c r="R40" s="59" t="s">
        <v>90</v>
      </c>
      <c r="S40" s="60"/>
      <c r="T40" s="61"/>
      <c r="U40" s="54" t="s">
        <v>90</v>
      </c>
      <c r="V40" s="55"/>
      <c r="W40" s="55"/>
      <c r="X40" s="36"/>
      <c r="Y40" s="206" t="s">
        <v>90</v>
      </c>
      <c r="Z40" s="207"/>
      <c r="AA40" s="207"/>
      <c r="AB40" s="68" t="s">
        <v>90</v>
      </c>
      <c r="AC40" s="68"/>
      <c r="AD40" s="68"/>
      <c r="AE40" s="68"/>
      <c r="AF40" s="69" t="s">
        <v>90</v>
      </c>
      <c r="AG40" s="69"/>
      <c r="AH40" s="69"/>
      <c r="AI40" s="68" t="s">
        <v>90</v>
      </c>
      <c r="AJ40" s="68"/>
      <c r="AK40" s="68"/>
      <c r="AL40" s="68"/>
      <c r="AM40" s="196" t="s">
        <v>102</v>
      </c>
      <c r="AN40" s="197"/>
      <c r="AO40" s="198"/>
      <c r="AP40" s="33"/>
    </row>
    <row r="41" spans="1:42" ht="20.25" customHeight="1">
      <c r="A41" s="213" t="s">
        <v>24</v>
      </c>
      <c r="B41" s="214"/>
      <c r="C41" s="214"/>
      <c r="D41" s="214"/>
      <c r="E41" s="211" t="s">
        <v>94</v>
      </c>
      <c r="F41" s="212"/>
      <c r="G41" s="54">
        <v>12230</v>
      </c>
      <c r="H41" s="55"/>
      <c r="I41" s="55"/>
      <c r="J41" s="36"/>
      <c r="K41" s="56">
        <v>96.11001964636542</v>
      </c>
      <c r="L41" s="57"/>
      <c r="M41" s="58"/>
      <c r="N41" s="54" t="s">
        <v>90</v>
      </c>
      <c r="O41" s="55"/>
      <c r="P41" s="55"/>
      <c r="Q41" s="36"/>
      <c r="R41" s="59" t="s">
        <v>90</v>
      </c>
      <c r="S41" s="60"/>
      <c r="T41" s="61"/>
      <c r="U41" s="54" t="s">
        <v>90</v>
      </c>
      <c r="V41" s="55"/>
      <c r="W41" s="55"/>
      <c r="X41" s="36"/>
      <c r="Y41" s="206" t="s">
        <v>90</v>
      </c>
      <c r="Z41" s="207"/>
      <c r="AA41" s="207"/>
      <c r="AB41" s="68" t="s">
        <v>90</v>
      </c>
      <c r="AC41" s="68"/>
      <c r="AD41" s="68"/>
      <c r="AE41" s="68"/>
      <c r="AF41" s="69" t="s">
        <v>90</v>
      </c>
      <c r="AG41" s="69"/>
      <c r="AH41" s="69"/>
      <c r="AI41" s="68" t="s">
        <v>90</v>
      </c>
      <c r="AJ41" s="68"/>
      <c r="AK41" s="68"/>
      <c r="AL41" s="68"/>
      <c r="AM41" s="196" t="s">
        <v>102</v>
      </c>
      <c r="AN41" s="197"/>
      <c r="AO41" s="198"/>
      <c r="AP41" s="33"/>
    </row>
    <row r="42" spans="1:42" ht="20.25" customHeight="1">
      <c r="A42" s="99" t="s">
        <v>20</v>
      </c>
      <c r="B42" s="100"/>
      <c r="C42" s="100"/>
      <c r="D42" s="100"/>
      <c r="E42" s="101" t="s">
        <v>94</v>
      </c>
      <c r="F42" s="102"/>
      <c r="G42" s="68" t="s">
        <v>90</v>
      </c>
      <c r="H42" s="68"/>
      <c r="I42" s="68"/>
      <c r="J42" s="68"/>
      <c r="K42" s="69" t="s">
        <v>90</v>
      </c>
      <c r="L42" s="69"/>
      <c r="M42" s="69"/>
      <c r="N42" s="68" t="s">
        <v>90</v>
      </c>
      <c r="O42" s="68"/>
      <c r="P42" s="68"/>
      <c r="Q42" s="68"/>
      <c r="R42" s="98" t="s">
        <v>90</v>
      </c>
      <c r="S42" s="98"/>
      <c r="T42" s="98"/>
      <c r="U42" s="54" t="s">
        <v>90</v>
      </c>
      <c r="V42" s="55"/>
      <c r="W42" s="55"/>
      <c r="X42" s="36"/>
      <c r="Y42" s="206" t="s">
        <v>90</v>
      </c>
      <c r="Z42" s="207"/>
      <c r="AA42" s="207"/>
      <c r="AB42" s="68" t="s">
        <v>90</v>
      </c>
      <c r="AC42" s="68"/>
      <c r="AD42" s="68"/>
      <c r="AE42" s="68"/>
      <c r="AF42" s="69" t="s">
        <v>90</v>
      </c>
      <c r="AG42" s="69"/>
      <c r="AH42" s="69"/>
      <c r="AI42" s="68" t="s">
        <v>90</v>
      </c>
      <c r="AJ42" s="68"/>
      <c r="AK42" s="68"/>
      <c r="AL42" s="68"/>
      <c r="AM42" s="196" t="s">
        <v>102</v>
      </c>
      <c r="AN42" s="197"/>
      <c r="AO42" s="198"/>
      <c r="AP42" s="33"/>
    </row>
    <row r="43" spans="1:42" ht="20.25" customHeight="1">
      <c r="A43" s="111" t="s">
        <v>26</v>
      </c>
      <c r="B43" s="112"/>
      <c r="C43" s="112"/>
      <c r="D43" s="112"/>
      <c r="E43" s="112"/>
      <c r="F43" s="20" t="s">
        <v>29</v>
      </c>
      <c r="G43" s="62">
        <f>G7+G34+G37</f>
        <v>101281954</v>
      </c>
      <c r="H43" s="63"/>
      <c r="I43" s="63"/>
      <c r="J43" s="64"/>
      <c r="K43" s="65">
        <v>102.61990098079853</v>
      </c>
      <c r="L43" s="66"/>
      <c r="M43" s="67"/>
      <c r="N43" s="73">
        <f>N7+N34+N37</f>
        <v>103645664</v>
      </c>
      <c r="O43" s="74"/>
      <c r="P43" s="74"/>
      <c r="Q43" s="75"/>
      <c r="R43" s="229">
        <f>SUM(N43/G43)*100</f>
        <v>102.33379186187501</v>
      </c>
      <c r="S43" s="230"/>
      <c r="T43" s="231"/>
      <c r="U43" s="73">
        <f>U7+U34+U37</f>
        <v>105504061</v>
      </c>
      <c r="V43" s="74"/>
      <c r="W43" s="74"/>
      <c r="X43" s="75"/>
      <c r="Y43" s="202">
        <f>SUM(U43/N43)*100</f>
        <v>101.7930291806515</v>
      </c>
      <c r="Z43" s="203"/>
      <c r="AA43" s="203"/>
      <c r="AB43" s="62">
        <f>AB7+AB34+AB37</f>
        <v>109843512</v>
      </c>
      <c r="AC43" s="63"/>
      <c r="AD43" s="63"/>
      <c r="AE43" s="64"/>
      <c r="AF43" s="65">
        <v>104.1</v>
      </c>
      <c r="AG43" s="66"/>
      <c r="AH43" s="67"/>
      <c r="AI43" s="116">
        <f>AI7+AI34+AI37</f>
        <v>132831648</v>
      </c>
      <c r="AJ43" s="116"/>
      <c r="AK43" s="116"/>
      <c r="AL43" s="116"/>
      <c r="AM43" s="193">
        <f t="shared" si="0"/>
        <v>120.92807811898805</v>
      </c>
      <c r="AN43" s="194"/>
      <c r="AO43" s="195"/>
      <c r="AP43" s="33"/>
    </row>
    <row r="44" spans="1:42" s="11" customFormat="1" ht="20.25" customHeight="1">
      <c r="A44" s="251" t="s">
        <v>27</v>
      </c>
      <c r="B44" s="106"/>
      <c r="C44" s="106"/>
      <c r="D44" s="106"/>
      <c r="E44" s="106"/>
      <c r="F44" s="21" t="s">
        <v>28</v>
      </c>
      <c r="G44" s="54">
        <v>107874221</v>
      </c>
      <c r="H44" s="55"/>
      <c r="I44" s="55"/>
      <c r="J44" s="36"/>
      <c r="K44" s="56">
        <v>102.05836293267984</v>
      </c>
      <c r="L44" s="57"/>
      <c r="M44" s="58"/>
      <c r="N44" s="70">
        <v>109976381</v>
      </c>
      <c r="O44" s="71"/>
      <c r="P44" s="71"/>
      <c r="Q44" s="72"/>
      <c r="R44" s="59">
        <f>SUM(N44/G44)*100</f>
        <v>101.94871395641411</v>
      </c>
      <c r="S44" s="60"/>
      <c r="T44" s="61"/>
      <c r="U44" s="70">
        <v>111437629</v>
      </c>
      <c r="V44" s="71"/>
      <c r="W44" s="71"/>
      <c r="X44" s="72"/>
      <c r="Y44" s="224">
        <f>SUM(U44/N44)*100</f>
        <v>101.32869256717949</v>
      </c>
      <c r="Z44" s="225"/>
      <c r="AA44" s="225"/>
      <c r="AB44" s="68">
        <v>115143189</v>
      </c>
      <c r="AC44" s="68"/>
      <c r="AD44" s="68"/>
      <c r="AE44" s="68"/>
      <c r="AF44" s="56">
        <v>103.3</v>
      </c>
      <c r="AG44" s="57"/>
      <c r="AH44" s="58"/>
      <c r="AI44" s="68">
        <v>138576970</v>
      </c>
      <c r="AJ44" s="68"/>
      <c r="AK44" s="68"/>
      <c r="AL44" s="68"/>
      <c r="AM44" s="193">
        <f t="shared" si="0"/>
        <v>120.35186032584177</v>
      </c>
      <c r="AN44" s="194"/>
      <c r="AO44" s="195"/>
      <c r="AP44" s="34"/>
    </row>
    <row r="45" spans="1:42" ht="20.25" customHeight="1">
      <c r="A45" s="251" t="s">
        <v>34</v>
      </c>
      <c r="B45" s="106"/>
      <c r="C45" s="106"/>
      <c r="D45" s="106"/>
      <c r="E45" s="257" t="s">
        <v>30</v>
      </c>
      <c r="F45" s="148"/>
      <c r="G45" s="59">
        <f>SUM(G43/G44)*100</f>
        <v>93.88893199979633</v>
      </c>
      <c r="H45" s="60"/>
      <c r="I45" s="60"/>
      <c r="J45" s="61"/>
      <c r="K45" s="56" t="s">
        <v>90</v>
      </c>
      <c r="L45" s="57"/>
      <c r="M45" s="58"/>
      <c r="N45" s="59">
        <f>SUM(N43/N44)*100</f>
        <v>94.24356671638431</v>
      </c>
      <c r="O45" s="60"/>
      <c r="P45" s="60"/>
      <c r="Q45" s="61"/>
      <c r="R45" s="56" t="s">
        <v>90</v>
      </c>
      <c r="S45" s="57"/>
      <c r="T45" s="58"/>
      <c r="U45" s="70">
        <f>SUM(U43/U44)*100</f>
        <v>94.6754358888953</v>
      </c>
      <c r="V45" s="71"/>
      <c r="W45" s="71"/>
      <c r="X45" s="72"/>
      <c r="Y45" s="56" t="s">
        <v>90</v>
      </c>
      <c r="Z45" s="57"/>
      <c r="AA45" s="57"/>
      <c r="AB45" s="98">
        <f>SUM(AB43/AB44)*100</f>
        <v>95.3973161191497</v>
      </c>
      <c r="AC45" s="98"/>
      <c r="AD45" s="98"/>
      <c r="AE45" s="98"/>
      <c r="AF45" s="69" t="s">
        <v>90</v>
      </c>
      <c r="AG45" s="69"/>
      <c r="AH45" s="69"/>
      <c r="AI45" s="98">
        <f>SUM(AI43/AI44)*100</f>
        <v>95.8540571351791</v>
      </c>
      <c r="AJ45" s="98"/>
      <c r="AK45" s="98"/>
      <c r="AL45" s="98"/>
      <c r="AM45" s="196" t="s">
        <v>102</v>
      </c>
      <c r="AN45" s="197"/>
      <c r="AO45" s="198"/>
      <c r="AP45" s="33"/>
    </row>
    <row r="46" spans="1:42" ht="20.25" customHeight="1">
      <c r="A46" s="251" t="s">
        <v>35</v>
      </c>
      <c r="B46" s="106"/>
      <c r="C46" s="106"/>
      <c r="D46" s="106"/>
      <c r="E46" s="106"/>
      <c r="F46" s="21" t="s">
        <v>39</v>
      </c>
      <c r="G46" s="54">
        <v>161901905</v>
      </c>
      <c r="H46" s="55"/>
      <c r="I46" s="55"/>
      <c r="J46" s="36"/>
      <c r="K46" s="56">
        <v>91.12284794102918</v>
      </c>
      <c r="L46" s="57"/>
      <c r="M46" s="58"/>
      <c r="N46" s="54">
        <v>146650347</v>
      </c>
      <c r="O46" s="55"/>
      <c r="P46" s="55"/>
      <c r="Q46" s="36"/>
      <c r="R46" s="59">
        <f>SUM(N46/G46)*100</f>
        <v>90.5797538330386</v>
      </c>
      <c r="S46" s="60"/>
      <c r="T46" s="61"/>
      <c r="U46" s="70">
        <v>146462588</v>
      </c>
      <c r="V46" s="71"/>
      <c r="W46" s="71"/>
      <c r="X46" s="72"/>
      <c r="Y46" s="224">
        <f>SUM(U46/N46)*100</f>
        <v>99.8719682538494</v>
      </c>
      <c r="Z46" s="225"/>
      <c r="AA46" s="225"/>
      <c r="AB46" s="68">
        <v>143197061</v>
      </c>
      <c r="AC46" s="68"/>
      <c r="AD46" s="68"/>
      <c r="AE46" s="68"/>
      <c r="AF46" s="69">
        <v>97.8</v>
      </c>
      <c r="AG46" s="69"/>
      <c r="AH46" s="69"/>
      <c r="AI46" s="68">
        <v>141292392</v>
      </c>
      <c r="AJ46" s="68"/>
      <c r="AK46" s="68"/>
      <c r="AL46" s="68"/>
      <c r="AM46" s="193">
        <f t="shared" si="0"/>
        <v>98.66989658398086</v>
      </c>
      <c r="AN46" s="194"/>
      <c r="AO46" s="195"/>
      <c r="AP46" s="33"/>
    </row>
    <row r="47" spans="1:42" s="11" customFormat="1" ht="20.25" customHeight="1">
      <c r="A47" s="251" t="s">
        <v>36</v>
      </c>
      <c r="B47" s="106"/>
      <c r="C47" s="106"/>
      <c r="D47" s="106"/>
      <c r="E47" s="106"/>
      <c r="F47" s="21" t="s">
        <v>31</v>
      </c>
      <c r="G47" s="54">
        <v>1950932</v>
      </c>
      <c r="H47" s="55"/>
      <c r="I47" s="55"/>
      <c r="J47" s="36"/>
      <c r="K47" s="56">
        <v>126.67673969067981</v>
      </c>
      <c r="L47" s="57"/>
      <c r="M47" s="58"/>
      <c r="N47" s="54">
        <v>4555827</v>
      </c>
      <c r="O47" s="55"/>
      <c r="P47" s="55"/>
      <c r="Q47" s="36"/>
      <c r="R47" s="59">
        <f>SUM(N47/G47)*100</f>
        <v>233.52054300201135</v>
      </c>
      <c r="S47" s="60"/>
      <c r="T47" s="61"/>
      <c r="U47" s="70">
        <v>9698093</v>
      </c>
      <c r="V47" s="71"/>
      <c r="W47" s="71"/>
      <c r="X47" s="72"/>
      <c r="Y47" s="224">
        <f>SUM(U47/N47)*100</f>
        <v>212.8722842197476</v>
      </c>
      <c r="Z47" s="225"/>
      <c r="AA47" s="225"/>
      <c r="AB47" s="68">
        <v>27026096</v>
      </c>
      <c r="AC47" s="68"/>
      <c r="AD47" s="68"/>
      <c r="AE47" s="68"/>
      <c r="AF47" s="69">
        <v>278.7</v>
      </c>
      <c r="AG47" s="69"/>
      <c r="AH47" s="69"/>
      <c r="AI47" s="68">
        <v>2074042</v>
      </c>
      <c r="AJ47" s="68"/>
      <c r="AK47" s="68"/>
      <c r="AL47" s="68"/>
      <c r="AM47" s="193">
        <f t="shared" si="0"/>
        <v>7.6742197615223455</v>
      </c>
      <c r="AN47" s="194"/>
      <c r="AO47" s="195"/>
      <c r="AP47" s="34"/>
    </row>
    <row r="48" spans="1:42" ht="20.25" customHeight="1">
      <c r="A48" s="251" t="s">
        <v>41</v>
      </c>
      <c r="B48" s="106"/>
      <c r="C48" s="106"/>
      <c r="D48" s="257" t="s">
        <v>40</v>
      </c>
      <c r="E48" s="257"/>
      <c r="F48" s="148"/>
      <c r="G48" s="54">
        <f>SUM(G43+G46+G47)</f>
        <v>265134791</v>
      </c>
      <c r="H48" s="55"/>
      <c r="I48" s="55"/>
      <c r="J48" s="36"/>
      <c r="K48" s="56">
        <v>95.40289901044913</v>
      </c>
      <c r="L48" s="57"/>
      <c r="M48" s="58"/>
      <c r="N48" s="54">
        <f>SUM(N43+N46+N47)</f>
        <v>254851838</v>
      </c>
      <c r="O48" s="55"/>
      <c r="P48" s="55"/>
      <c r="Q48" s="36"/>
      <c r="R48" s="59">
        <f>SUM(N48/G48)*100</f>
        <v>96.12161310056061</v>
      </c>
      <c r="S48" s="60"/>
      <c r="T48" s="61"/>
      <c r="U48" s="70">
        <f>SUM(U43+U46+U47)</f>
        <v>261664742</v>
      </c>
      <c r="V48" s="71"/>
      <c r="W48" s="71"/>
      <c r="X48" s="72"/>
      <c r="Y48" s="206">
        <f>SUM(U48/N48)*100</f>
        <v>102.67328030806668</v>
      </c>
      <c r="Z48" s="207"/>
      <c r="AA48" s="207"/>
      <c r="AB48" s="68">
        <f>SUM(AB43+AB46+AB47)</f>
        <v>280066669</v>
      </c>
      <c r="AC48" s="68"/>
      <c r="AD48" s="68"/>
      <c r="AE48" s="68"/>
      <c r="AF48" s="69">
        <v>107</v>
      </c>
      <c r="AG48" s="69"/>
      <c r="AH48" s="69"/>
      <c r="AI48" s="68">
        <f>SUM(AI43+AI46+AI47)</f>
        <v>276198082</v>
      </c>
      <c r="AJ48" s="68"/>
      <c r="AK48" s="68"/>
      <c r="AL48" s="68"/>
      <c r="AM48" s="193">
        <f t="shared" si="0"/>
        <v>98.61869068039653</v>
      </c>
      <c r="AN48" s="194"/>
      <c r="AO48" s="195"/>
      <c r="AP48" s="33"/>
    </row>
    <row r="49" spans="1:42" ht="20.25" customHeight="1">
      <c r="A49" s="251" t="s">
        <v>37</v>
      </c>
      <c r="B49" s="106"/>
      <c r="C49" s="106"/>
      <c r="D49" s="106"/>
      <c r="E49" s="106"/>
      <c r="F49" s="21" t="s">
        <v>32</v>
      </c>
      <c r="G49" s="54">
        <v>534343032</v>
      </c>
      <c r="H49" s="55"/>
      <c r="I49" s="55"/>
      <c r="J49" s="36"/>
      <c r="K49" s="56">
        <v>97.76182940285068</v>
      </c>
      <c r="L49" s="57"/>
      <c r="M49" s="58"/>
      <c r="N49" s="54">
        <v>497884923</v>
      </c>
      <c r="O49" s="55"/>
      <c r="P49" s="55"/>
      <c r="Q49" s="36"/>
      <c r="R49" s="59">
        <f>SUM(N49/G49)*100</f>
        <v>93.17702172263004</v>
      </c>
      <c r="S49" s="60"/>
      <c r="T49" s="61"/>
      <c r="U49" s="70">
        <v>482308930</v>
      </c>
      <c r="V49" s="71"/>
      <c r="W49" s="71"/>
      <c r="X49" s="72"/>
      <c r="Y49" s="206">
        <f>SUM(U49/N49)*100</f>
        <v>96.87156764937829</v>
      </c>
      <c r="Z49" s="207"/>
      <c r="AA49" s="207"/>
      <c r="AB49" s="68">
        <v>464181785</v>
      </c>
      <c r="AC49" s="68"/>
      <c r="AD49" s="68"/>
      <c r="AE49" s="68"/>
      <c r="AF49" s="69">
        <v>96.2</v>
      </c>
      <c r="AG49" s="69"/>
      <c r="AH49" s="69"/>
      <c r="AI49" s="68">
        <v>453718878</v>
      </c>
      <c r="AJ49" s="68"/>
      <c r="AK49" s="68"/>
      <c r="AL49" s="68"/>
      <c r="AM49" s="193">
        <f t="shared" si="0"/>
        <v>97.74594623526642</v>
      </c>
      <c r="AN49" s="194"/>
      <c r="AO49" s="195"/>
      <c r="AP49" s="33"/>
    </row>
    <row r="50" spans="1:42" s="11" customFormat="1" ht="20.25" customHeight="1">
      <c r="A50" s="251" t="s">
        <v>38</v>
      </c>
      <c r="B50" s="106"/>
      <c r="C50" s="106"/>
      <c r="D50" s="106"/>
      <c r="E50" s="106"/>
      <c r="F50" s="21" t="s">
        <v>33</v>
      </c>
      <c r="G50" s="54">
        <v>528428895</v>
      </c>
      <c r="H50" s="55"/>
      <c r="I50" s="55"/>
      <c r="J50" s="36"/>
      <c r="K50" s="56">
        <v>98.02969964954723</v>
      </c>
      <c r="L50" s="57"/>
      <c r="M50" s="58"/>
      <c r="N50" s="54">
        <v>493694518</v>
      </c>
      <c r="O50" s="55"/>
      <c r="P50" s="55"/>
      <c r="Q50" s="36"/>
      <c r="R50" s="59">
        <f>SUM(N50/G50)*100</f>
        <v>93.42685887757898</v>
      </c>
      <c r="S50" s="60"/>
      <c r="T50" s="61"/>
      <c r="U50" s="70">
        <v>478781280</v>
      </c>
      <c r="V50" s="71"/>
      <c r="W50" s="71"/>
      <c r="X50" s="72"/>
      <c r="Y50" s="206">
        <f>SUM(U50/N50)*100</f>
        <v>96.97925793050835</v>
      </c>
      <c r="Z50" s="207"/>
      <c r="AA50" s="207"/>
      <c r="AB50" s="68">
        <v>460961632</v>
      </c>
      <c r="AC50" s="68"/>
      <c r="AD50" s="68"/>
      <c r="AE50" s="68"/>
      <c r="AF50" s="69">
        <v>96.3</v>
      </c>
      <c r="AG50" s="69"/>
      <c r="AH50" s="69"/>
      <c r="AI50" s="68">
        <v>450355327</v>
      </c>
      <c r="AJ50" s="68"/>
      <c r="AK50" s="68"/>
      <c r="AL50" s="68"/>
      <c r="AM50" s="193">
        <f t="shared" si="0"/>
        <v>97.69909158079344</v>
      </c>
      <c r="AN50" s="194"/>
      <c r="AO50" s="195"/>
      <c r="AP50" s="34"/>
    </row>
    <row r="51" spans="1:42" ht="11.25" customHeight="1">
      <c r="A51" s="258" t="s">
        <v>47</v>
      </c>
      <c r="B51" s="259"/>
      <c r="C51" s="161" t="s">
        <v>44</v>
      </c>
      <c r="D51" s="264"/>
      <c r="E51" s="257" t="s">
        <v>42</v>
      </c>
      <c r="F51" s="148"/>
      <c r="G51" s="37">
        <f>SUM(G43/G49)*100</f>
        <v>18.954482033930592</v>
      </c>
      <c r="H51" s="38"/>
      <c r="I51" s="38"/>
      <c r="J51" s="39"/>
      <c r="K51" s="37" t="s">
        <v>90</v>
      </c>
      <c r="L51" s="38"/>
      <c r="M51" s="39"/>
      <c r="N51" s="37">
        <f>SUM(N43/N49)*100</f>
        <v>20.817192731100235</v>
      </c>
      <c r="O51" s="38"/>
      <c r="P51" s="38"/>
      <c r="Q51" s="39"/>
      <c r="R51" s="165" t="s">
        <v>90</v>
      </c>
      <c r="S51" s="179"/>
      <c r="T51" s="180"/>
      <c r="U51" s="37">
        <f>SUM(U43/U49)*100</f>
        <v>21.87478904858759</v>
      </c>
      <c r="V51" s="38"/>
      <c r="W51" s="38"/>
      <c r="X51" s="39"/>
      <c r="Y51" s="165" t="s">
        <v>90</v>
      </c>
      <c r="Z51" s="179"/>
      <c r="AA51" s="179"/>
      <c r="AB51" s="98">
        <f>SUM(AB43/AB49)*100</f>
        <v>23.663899693952878</v>
      </c>
      <c r="AC51" s="98"/>
      <c r="AD51" s="98"/>
      <c r="AE51" s="98"/>
      <c r="AF51" s="189" t="s">
        <v>95</v>
      </c>
      <c r="AG51" s="189"/>
      <c r="AH51" s="189"/>
      <c r="AI51" s="98">
        <f>SUM(AI43/AI49)*100</f>
        <v>29.276200405309122</v>
      </c>
      <c r="AJ51" s="98"/>
      <c r="AK51" s="98"/>
      <c r="AL51" s="98"/>
      <c r="AM51" s="189" t="s">
        <v>95</v>
      </c>
      <c r="AN51" s="189"/>
      <c r="AO51" s="189"/>
      <c r="AP51" s="33"/>
    </row>
    <row r="52" spans="1:42" ht="11.25" customHeight="1">
      <c r="A52" s="260"/>
      <c r="B52" s="261"/>
      <c r="C52" s="163"/>
      <c r="D52" s="265"/>
      <c r="E52" s="257" t="s">
        <v>43</v>
      </c>
      <c r="F52" s="148"/>
      <c r="G52" s="40"/>
      <c r="H52" s="41"/>
      <c r="I52" s="41"/>
      <c r="J52" s="42"/>
      <c r="K52" s="40"/>
      <c r="L52" s="41"/>
      <c r="M52" s="42"/>
      <c r="N52" s="40"/>
      <c r="O52" s="41"/>
      <c r="P52" s="41"/>
      <c r="Q52" s="42"/>
      <c r="R52" s="181"/>
      <c r="S52" s="182"/>
      <c r="T52" s="183"/>
      <c r="U52" s="40"/>
      <c r="V52" s="41"/>
      <c r="W52" s="41"/>
      <c r="X52" s="42"/>
      <c r="Y52" s="181"/>
      <c r="Z52" s="182"/>
      <c r="AA52" s="182"/>
      <c r="AB52" s="98"/>
      <c r="AC52" s="98"/>
      <c r="AD52" s="98"/>
      <c r="AE52" s="98"/>
      <c r="AF52" s="190"/>
      <c r="AG52" s="190"/>
      <c r="AH52" s="190"/>
      <c r="AI52" s="98"/>
      <c r="AJ52" s="98"/>
      <c r="AK52" s="98"/>
      <c r="AL52" s="98"/>
      <c r="AM52" s="190"/>
      <c r="AN52" s="190"/>
      <c r="AO52" s="190"/>
      <c r="AP52" s="33"/>
    </row>
    <row r="53" spans="1:42" ht="11.25" customHeight="1">
      <c r="A53" s="260"/>
      <c r="B53" s="261"/>
      <c r="C53" s="151" t="s">
        <v>46</v>
      </c>
      <c r="D53" s="266"/>
      <c r="E53" s="268" t="s">
        <v>45</v>
      </c>
      <c r="F53" s="128"/>
      <c r="G53" s="37">
        <f>SUM(G48/G49)*100</f>
        <v>49.618835677078685</v>
      </c>
      <c r="H53" s="43"/>
      <c r="I53" s="43"/>
      <c r="J53" s="44"/>
      <c r="K53" s="48" t="s">
        <v>90</v>
      </c>
      <c r="L53" s="49"/>
      <c r="M53" s="50"/>
      <c r="N53" s="37">
        <f>SUM(N48/N49)*100</f>
        <v>51.18689605308655</v>
      </c>
      <c r="O53" s="43"/>
      <c r="P53" s="43"/>
      <c r="Q53" s="44"/>
      <c r="R53" s="165" t="s">
        <v>90</v>
      </c>
      <c r="S53" s="179"/>
      <c r="T53" s="180"/>
      <c r="U53" s="37">
        <f>SUM(U48/U49)*100</f>
        <v>54.25251860876804</v>
      </c>
      <c r="V53" s="43"/>
      <c r="W53" s="43"/>
      <c r="X53" s="44"/>
      <c r="Y53" s="165" t="s">
        <v>90</v>
      </c>
      <c r="Z53" s="179"/>
      <c r="AA53" s="179"/>
      <c r="AB53" s="98">
        <f>SUM(AB48/AB49)*100</f>
        <v>60.33555775998406</v>
      </c>
      <c r="AC53" s="98"/>
      <c r="AD53" s="98"/>
      <c r="AE53" s="98"/>
      <c r="AF53" s="191" t="s">
        <v>90</v>
      </c>
      <c r="AG53" s="191"/>
      <c r="AH53" s="191"/>
      <c r="AI53" s="98">
        <f>SUM(AI48/AI49)*100</f>
        <v>60.8742759872557</v>
      </c>
      <c r="AJ53" s="98"/>
      <c r="AK53" s="98"/>
      <c r="AL53" s="98"/>
      <c r="AM53" s="191" t="s">
        <v>90</v>
      </c>
      <c r="AN53" s="191"/>
      <c r="AO53" s="191"/>
      <c r="AP53" s="33"/>
    </row>
    <row r="54" spans="1:42" s="11" customFormat="1" ht="11.25" customHeight="1" thickBot="1">
      <c r="A54" s="262"/>
      <c r="B54" s="263"/>
      <c r="C54" s="153"/>
      <c r="D54" s="267"/>
      <c r="E54" s="269" t="s">
        <v>43</v>
      </c>
      <c r="F54" s="158"/>
      <c r="G54" s="45"/>
      <c r="H54" s="46"/>
      <c r="I54" s="46"/>
      <c r="J54" s="47"/>
      <c r="K54" s="51"/>
      <c r="L54" s="52"/>
      <c r="M54" s="53"/>
      <c r="N54" s="45"/>
      <c r="O54" s="46"/>
      <c r="P54" s="46"/>
      <c r="Q54" s="47"/>
      <c r="R54" s="226"/>
      <c r="S54" s="227"/>
      <c r="T54" s="228"/>
      <c r="U54" s="45"/>
      <c r="V54" s="46"/>
      <c r="W54" s="46"/>
      <c r="X54" s="47"/>
      <c r="Y54" s="226"/>
      <c r="Z54" s="227"/>
      <c r="AA54" s="227"/>
      <c r="AB54" s="177"/>
      <c r="AC54" s="177"/>
      <c r="AD54" s="177"/>
      <c r="AE54" s="177"/>
      <c r="AF54" s="192"/>
      <c r="AG54" s="192"/>
      <c r="AH54" s="192"/>
      <c r="AI54" s="177"/>
      <c r="AJ54" s="177"/>
      <c r="AK54" s="177"/>
      <c r="AL54" s="177"/>
      <c r="AM54" s="192"/>
      <c r="AN54" s="192"/>
      <c r="AO54" s="192"/>
      <c r="AP54" s="34"/>
    </row>
    <row r="55" spans="1:41" ht="13.5">
      <c r="A55" s="22"/>
      <c r="B55" s="22"/>
      <c r="C55" s="22"/>
      <c r="D55" s="22"/>
      <c r="E55" s="22"/>
      <c r="F55" s="15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4"/>
      <c r="U55" s="25"/>
      <c r="V55" s="26"/>
      <c r="AB55" s="3"/>
      <c r="AC55" s="3"/>
      <c r="AD55" s="3"/>
      <c r="AE55" s="3"/>
      <c r="AF55" s="3"/>
      <c r="AG55" s="3"/>
      <c r="AH55" s="3"/>
      <c r="AI55" s="4"/>
      <c r="AJ55" s="4"/>
      <c r="AK55" s="4"/>
      <c r="AL55" s="4"/>
      <c r="AM55" s="4"/>
      <c r="AN55" s="4"/>
      <c r="AO55" s="4"/>
    </row>
    <row r="56" spans="1:41" ht="13.5">
      <c r="A56" s="22"/>
      <c r="B56" s="22"/>
      <c r="C56" s="22"/>
      <c r="D56" s="22"/>
      <c r="E56" s="22"/>
      <c r="F56" s="15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4"/>
      <c r="U56" s="25"/>
      <c r="V56" s="26"/>
      <c r="AB56" s="3"/>
      <c r="AC56" s="3"/>
      <c r="AD56" s="3"/>
      <c r="AE56" s="3"/>
      <c r="AF56" s="3"/>
      <c r="AG56" s="3"/>
      <c r="AH56" s="3"/>
      <c r="AI56" s="4"/>
      <c r="AJ56" s="4"/>
      <c r="AK56" s="4"/>
      <c r="AL56" s="4"/>
      <c r="AM56" s="4"/>
      <c r="AN56" s="4"/>
      <c r="AO56" s="4"/>
    </row>
  </sheetData>
  <mergeCells count="548">
    <mergeCell ref="R37:T37"/>
    <mergeCell ref="G35:J35"/>
    <mergeCell ref="K35:M35"/>
    <mergeCell ref="G34:J34"/>
    <mergeCell ref="K34:M34"/>
    <mergeCell ref="N35:Q35"/>
    <mergeCell ref="R35:T35"/>
    <mergeCell ref="G36:J36"/>
    <mergeCell ref="K36:M36"/>
    <mergeCell ref="G37:J37"/>
    <mergeCell ref="Y16:AA16"/>
    <mergeCell ref="U17:X17"/>
    <mergeCell ref="Y17:AA17"/>
    <mergeCell ref="R34:T34"/>
    <mergeCell ref="Y33:AA33"/>
    <mergeCell ref="Y27:AA27"/>
    <mergeCell ref="Y30:AA30"/>
    <mergeCell ref="Y31:AA31"/>
    <mergeCell ref="Y32:AA32"/>
    <mergeCell ref="Y28:AA28"/>
    <mergeCell ref="K17:M17"/>
    <mergeCell ref="N17:Q17"/>
    <mergeCell ref="R17:T17"/>
    <mergeCell ref="G16:J16"/>
    <mergeCell ref="K16:M16"/>
    <mergeCell ref="G17:J17"/>
    <mergeCell ref="N16:Q16"/>
    <mergeCell ref="R16:T16"/>
    <mergeCell ref="G15:J15"/>
    <mergeCell ref="K15:M15"/>
    <mergeCell ref="N15:Q15"/>
    <mergeCell ref="R15:T15"/>
    <mergeCell ref="N11:Q11"/>
    <mergeCell ref="G11:J11"/>
    <mergeCell ref="K11:M11"/>
    <mergeCell ref="N13:Q13"/>
    <mergeCell ref="G13:J13"/>
    <mergeCell ref="K12:M12"/>
    <mergeCell ref="N12:Q12"/>
    <mergeCell ref="R12:T12"/>
    <mergeCell ref="K13:M13"/>
    <mergeCell ref="R13:T13"/>
    <mergeCell ref="A49:E49"/>
    <mergeCell ref="A46:E46"/>
    <mergeCell ref="A47:E47"/>
    <mergeCell ref="A48:C48"/>
    <mergeCell ref="D48:F48"/>
    <mergeCell ref="A38:F38"/>
    <mergeCell ref="A43:E43"/>
    <mergeCell ref="A50:E50"/>
    <mergeCell ref="A51:B54"/>
    <mergeCell ref="C51:D52"/>
    <mergeCell ref="E51:F51"/>
    <mergeCell ref="E52:F52"/>
    <mergeCell ref="C53:D54"/>
    <mergeCell ref="E53:F53"/>
    <mergeCell ref="E54:F54"/>
    <mergeCell ref="A44:E44"/>
    <mergeCell ref="A45:D45"/>
    <mergeCell ref="E45:F45"/>
    <mergeCell ref="A41:D41"/>
    <mergeCell ref="E41:F41"/>
    <mergeCell ref="A42:D42"/>
    <mergeCell ref="E42:F42"/>
    <mergeCell ref="A33:F33"/>
    <mergeCell ref="A36:F36"/>
    <mergeCell ref="A37:F37"/>
    <mergeCell ref="A28:F28"/>
    <mergeCell ref="A29:F29"/>
    <mergeCell ref="A35:F35"/>
    <mergeCell ref="A34:F34"/>
    <mergeCell ref="A27:F27"/>
    <mergeCell ref="A30:F30"/>
    <mergeCell ref="A31:F31"/>
    <mergeCell ref="A32:F32"/>
    <mergeCell ref="B23:F23"/>
    <mergeCell ref="A24:F24"/>
    <mergeCell ref="A25:F25"/>
    <mergeCell ref="A26:F26"/>
    <mergeCell ref="B19:F19"/>
    <mergeCell ref="B20:F20"/>
    <mergeCell ref="A21:F21"/>
    <mergeCell ref="B22:F22"/>
    <mergeCell ref="B14:F14"/>
    <mergeCell ref="B18:F18"/>
    <mergeCell ref="A8:F8"/>
    <mergeCell ref="C11:F11"/>
    <mergeCell ref="C13:F13"/>
    <mergeCell ref="C16:F16"/>
    <mergeCell ref="C10:F10"/>
    <mergeCell ref="C17:F17"/>
    <mergeCell ref="A6:C6"/>
    <mergeCell ref="D6:F6"/>
    <mergeCell ref="A7:F7"/>
    <mergeCell ref="B9:F9"/>
    <mergeCell ref="U53:X54"/>
    <mergeCell ref="Y51:AA52"/>
    <mergeCell ref="Y53:AA54"/>
    <mergeCell ref="U5:X5"/>
    <mergeCell ref="U6:X6"/>
    <mergeCell ref="Y5:AA5"/>
    <mergeCell ref="Y6:AA6"/>
    <mergeCell ref="Y47:AA47"/>
    <mergeCell ref="Y48:AA48"/>
    <mergeCell ref="Y49:AA49"/>
    <mergeCell ref="Y50:AA50"/>
    <mergeCell ref="Y43:AA43"/>
    <mergeCell ref="Y44:AA44"/>
    <mergeCell ref="Y45:AA45"/>
    <mergeCell ref="Y46:AA46"/>
    <mergeCell ref="U50:X50"/>
    <mergeCell ref="U51:X52"/>
    <mergeCell ref="U45:X45"/>
    <mergeCell ref="U46:X46"/>
    <mergeCell ref="U47:X47"/>
    <mergeCell ref="U48:X48"/>
    <mergeCell ref="U40:X40"/>
    <mergeCell ref="U41:X41"/>
    <mergeCell ref="Y29:AA29"/>
    <mergeCell ref="U49:X49"/>
    <mergeCell ref="U43:X43"/>
    <mergeCell ref="U44:X44"/>
    <mergeCell ref="Y38:AA38"/>
    <mergeCell ref="Y39:AA39"/>
    <mergeCell ref="Y40:AA40"/>
    <mergeCell ref="Y41:AA41"/>
    <mergeCell ref="U42:X42"/>
    <mergeCell ref="U31:X31"/>
    <mergeCell ref="U32:X32"/>
    <mergeCell ref="U28:X28"/>
    <mergeCell ref="U33:X33"/>
    <mergeCell ref="U29:X29"/>
    <mergeCell ref="U30:X30"/>
    <mergeCell ref="U37:X37"/>
    <mergeCell ref="U38:X38"/>
    <mergeCell ref="U39:X39"/>
    <mergeCell ref="Y18:AA18"/>
    <mergeCell ref="Y19:AA19"/>
    <mergeCell ref="Y24:AA24"/>
    <mergeCell ref="Y25:AA25"/>
    <mergeCell ref="Y20:AA20"/>
    <mergeCell ref="Y21:AA21"/>
    <mergeCell ref="Y22:AA22"/>
    <mergeCell ref="Y23:AA23"/>
    <mergeCell ref="Y26:AA26"/>
    <mergeCell ref="R8:T8"/>
    <mergeCell ref="N10:Q10"/>
    <mergeCell ref="Y7:AA7"/>
    <mergeCell ref="U9:X9"/>
    <mergeCell ref="Y9:AA9"/>
    <mergeCell ref="Y10:AA10"/>
    <mergeCell ref="U10:X10"/>
    <mergeCell ref="U7:X7"/>
    <mergeCell ref="U18:X18"/>
    <mergeCell ref="U19:X19"/>
    <mergeCell ref="U20:X20"/>
    <mergeCell ref="U11:X11"/>
    <mergeCell ref="U12:X12"/>
    <mergeCell ref="U13:X13"/>
    <mergeCell ref="U15:X15"/>
    <mergeCell ref="U14:X14"/>
    <mergeCell ref="U16:X16"/>
    <mergeCell ref="G19:J19"/>
    <mergeCell ref="K7:M7"/>
    <mergeCell ref="R20:T20"/>
    <mergeCell ref="G20:J20"/>
    <mergeCell ref="G18:J18"/>
    <mergeCell ref="K18:M18"/>
    <mergeCell ref="K20:M20"/>
    <mergeCell ref="N20:Q20"/>
    <mergeCell ref="G10:J10"/>
    <mergeCell ref="K10:M10"/>
    <mergeCell ref="R7:T7"/>
    <mergeCell ref="R9:T9"/>
    <mergeCell ref="G14:J14"/>
    <mergeCell ref="K14:M14"/>
    <mergeCell ref="N14:Q14"/>
    <mergeCell ref="R14:T14"/>
    <mergeCell ref="N7:Q7"/>
    <mergeCell ref="R10:T10"/>
    <mergeCell ref="R11:T11"/>
    <mergeCell ref="G12:J12"/>
    <mergeCell ref="K5:M5"/>
    <mergeCell ref="G7:J7"/>
    <mergeCell ref="K9:M9"/>
    <mergeCell ref="N9:Q9"/>
    <mergeCell ref="G9:J9"/>
    <mergeCell ref="G8:J8"/>
    <mergeCell ref="K8:M8"/>
    <mergeCell ref="N8:Q8"/>
    <mergeCell ref="G23:J23"/>
    <mergeCell ref="G24:J24"/>
    <mergeCell ref="G25:J25"/>
    <mergeCell ref="K25:M25"/>
    <mergeCell ref="K23:M23"/>
    <mergeCell ref="G27:J27"/>
    <mergeCell ref="G30:J30"/>
    <mergeCell ref="G31:J31"/>
    <mergeCell ref="K31:M31"/>
    <mergeCell ref="K27:M27"/>
    <mergeCell ref="G28:J28"/>
    <mergeCell ref="G29:J29"/>
    <mergeCell ref="K28:M28"/>
    <mergeCell ref="G39:J39"/>
    <mergeCell ref="G40:J40"/>
    <mergeCell ref="G41:J41"/>
    <mergeCell ref="K41:M41"/>
    <mergeCell ref="G43:J43"/>
    <mergeCell ref="G44:J44"/>
    <mergeCell ref="K44:M44"/>
    <mergeCell ref="K43:M43"/>
    <mergeCell ref="G50:J50"/>
    <mergeCell ref="K50:M50"/>
    <mergeCell ref="G46:J46"/>
    <mergeCell ref="K46:M46"/>
    <mergeCell ref="G48:J48"/>
    <mergeCell ref="K48:M48"/>
    <mergeCell ref="G49:J49"/>
    <mergeCell ref="K49:M49"/>
    <mergeCell ref="R18:T18"/>
    <mergeCell ref="K19:M19"/>
    <mergeCell ref="N19:Q19"/>
    <mergeCell ref="R19:T19"/>
    <mergeCell ref="N18:Q18"/>
    <mergeCell ref="N23:Q23"/>
    <mergeCell ref="R23:T23"/>
    <mergeCell ref="K24:M24"/>
    <mergeCell ref="N24:Q24"/>
    <mergeCell ref="R24:T24"/>
    <mergeCell ref="N27:Q27"/>
    <mergeCell ref="R27:T27"/>
    <mergeCell ref="K30:M30"/>
    <mergeCell ref="N30:Q30"/>
    <mergeCell ref="R30:T30"/>
    <mergeCell ref="K29:M29"/>
    <mergeCell ref="N29:Q29"/>
    <mergeCell ref="R29:T29"/>
    <mergeCell ref="N43:Q43"/>
    <mergeCell ref="R43:T43"/>
    <mergeCell ref="K39:M39"/>
    <mergeCell ref="N39:Q39"/>
    <mergeCell ref="R39:T39"/>
    <mergeCell ref="K40:M40"/>
    <mergeCell ref="N40:Q40"/>
    <mergeCell ref="N44:Q44"/>
    <mergeCell ref="R44:T44"/>
    <mergeCell ref="N28:Q28"/>
    <mergeCell ref="R28:T28"/>
    <mergeCell ref="R40:T40"/>
    <mergeCell ref="N41:Q41"/>
    <mergeCell ref="R41:T41"/>
    <mergeCell ref="N36:Q36"/>
    <mergeCell ref="R36:T36"/>
    <mergeCell ref="N34:Q34"/>
    <mergeCell ref="G38:J38"/>
    <mergeCell ref="K38:M38"/>
    <mergeCell ref="N38:Q38"/>
    <mergeCell ref="R38:T38"/>
    <mergeCell ref="K37:M37"/>
    <mergeCell ref="N37:Q37"/>
    <mergeCell ref="R21:T21"/>
    <mergeCell ref="G22:J22"/>
    <mergeCell ref="K22:M22"/>
    <mergeCell ref="N22:Q22"/>
    <mergeCell ref="R22:T22"/>
    <mergeCell ref="G21:J21"/>
    <mergeCell ref="K21:M21"/>
    <mergeCell ref="N21:Q21"/>
    <mergeCell ref="N25:Q25"/>
    <mergeCell ref="R25:T25"/>
    <mergeCell ref="G26:J26"/>
    <mergeCell ref="K26:M26"/>
    <mergeCell ref="N26:Q26"/>
    <mergeCell ref="R26:T26"/>
    <mergeCell ref="N31:Q31"/>
    <mergeCell ref="R31:T31"/>
    <mergeCell ref="G32:J32"/>
    <mergeCell ref="K32:M32"/>
    <mergeCell ref="N32:Q32"/>
    <mergeCell ref="R32:T32"/>
    <mergeCell ref="G33:J33"/>
    <mergeCell ref="K33:M33"/>
    <mergeCell ref="N33:Q33"/>
    <mergeCell ref="R33:T33"/>
    <mergeCell ref="G45:J45"/>
    <mergeCell ref="K45:M45"/>
    <mergeCell ref="N45:Q45"/>
    <mergeCell ref="R45:T45"/>
    <mergeCell ref="N46:Q46"/>
    <mergeCell ref="R46:T46"/>
    <mergeCell ref="G47:J47"/>
    <mergeCell ref="K47:M47"/>
    <mergeCell ref="N47:Q47"/>
    <mergeCell ref="R47:T47"/>
    <mergeCell ref="N50:Q50"/>
    <mergeCell ref="R50:T50"/>
    <mergeCell ref="N48:Q48"/>
    <mergeCell ref="R48:T48"/>
    <mergeCell ref="N49:Q49"/>
    <mergeCell ref="R49:T49"/>
    <mergeCell ref="G53:J54"/>
    <mergeCell ref="K53:M54"/>
    <mergeCell ref="N53:Q54"/>
    <mergeCell ref="R53:T54"/>
    <mergeCell ref="G51:J52"/>
    <mergeCell ref="K51:M52"/>
    <mergeCell ref="N51:Q52"/>
    <mergeCell ref="R51:T52"/>
    <mergeCell ref="U4:AA4"/>
    <mergeCell ref="G4:M4"/>
    <mergeCell ref="N4:T4"/>
    <mergeCell ref="K6:M6"/>
    <mergeCell ref="R5:T5"/>
    <mergeCell ref="R6:T6"/>
    <mergeCell ref="G5:J5"/>
    <mergeCell ref="G6:J6"/>
    <mergeCell ref="N5:Q5"/>
    <mergeCell ref="N6:Q6"/>
    <mergeCell ref="U24:X24"/>
    <mergeCell ref="U25:X25"/>
    <mergeCell ref="U26:X26"/>
    <mergeCell ref="U27:X27"/>
    <mergeCell ref="U8:X8"/>
    <mergeCell ref="Y8:AA8"/>
    <mergeCell ref="U22:X22"/>
    <mergeCell ref="U23:X23"/>
    <mergeCell ref="U21:X21"/>
    <mergeCell ref="Y14:AA14"/>
    <mergeCell ref="Y11:AA11"/>
    <mergeCell ref="Y12:AA12"/>
    <mergeCell ref="Y13:AA13"/>
    <mergeCell ref="Y15:AA15"/>
    <mergeCell ref="Y37:AA37"/>
    <mergeCell ref="U34:X34"/>
    <mergeCell ref="Y34:AA34"/>
    <mergeCell ref="U36:X36"/>
    <mergeCell ref="Y36:AA36"/>
    <mergeCell ref="Y35:AA35"/>
    <mergeCell ref="U35:X35"/>
    <mergeCell ref="A3:F3"/>
    <mergeCell ref="A39:D39"/>
    <mergeCell ref="E39:F39"/>
    <mergeCell ref="A40:D40"/>
    <mergeCell ref="E40:F40"/>
    <mergeCell ref="C12:F12"/>
    <mergeCell ref="C15:F15"/>
    <mergeCell ref="A4:C4"/>
    <mergeCell ref="D4:F4"/>
    <mergeCell ref="A5:F5"/>
    <mergeCell ref="G42:J42"/>
    <mergeCell ref="K42:M42"/>
    <mergeCell ref="N42:Q42"/>
    <mergeCell ref="R42:T42"/>
    <mergeCell ref="Y42:AA42"/>
    <mergeCell ref="AB42:AE42"/>
    <mergeCell ref="AF42:AH42"/>
    <mergeCell ref="AB4:AH4"/>
    <mergeCell ref="AB5:AE5"/>
    <mergeCell ref="AB6:AE6"/>
    <mergeCell ref="AF5:AH5"/>
    <mergeCell ref="AF6:AH6"/>
    <mergeCell ref="AB31:AE31"/>
    <mergeCell ref="AF31:AH31"/>
    <mergeCell ref="AB53:AE54"/>
    <mergeCell ref="AB51:AE52"/>
    <mergeCell ref="AF51:AH52"/>
    <mergeCell ref="AF53:AH54"/>
    <mergeCell ref="AB47:AE47"/>
    <mergeCell ref="AF47:AH47"/>
    <mergeCell ref="AB45:AE45"/>
    <mergeCell ref="AF45:AH45"/>
    <mergeCell ref="AB35:AE35"/>
    <mergeCell ref="AF35:AH35"/>
    <mergeCell ref="AB26:AE26"/>
    <mergeCell ref="AF26:AH26"/>
    <mergeCell ref="AB28:AE28"/>
    <mergeCell ref="AF28:AH28"/>
    <mergeCell ref="AB27:AE27"/>
    <mergeCell ref="AF27:AH27"/>
    <mergeCell ref="AB25:AE25"/>
    <mergeCell ref="AF25:AH25"/>
    <mergeCell ref="AB21:AE21"/>
    <mergeCell ref="AF21:AH21"/>
    <mergeCell ref="AB22:AE22"/>
    <mergeCell ref="AF22:AH22"/>
    <mergeCell ref="AB24:AE24"/>
    <mergeCell ref="AF24:AH24"/>
    <mergeCell ref="AB23:AE23"/>
    <mergeCell ref="AF23:AH23"/>
    <mergeCell ref="AB50:AE50"/>
    <mergeCell ref="AB48:AE48"/>
    <mergeCell ref="AB43:AE43"/>
    <mergeCell ref="AF43:AH43"/>
    <mergeCell ref="AF48:AH48"/>
    <mergeCell ref="AF50:AH50"/>
    <mergeCell ref="AB44:AE44"/>
    <mergeCell ref="AF44:AH44"/>
    <mergeCell ref="AB46:AE46"/>
    <mergeCell ref="AF46:AH46"/>
    <mergeCell ref="AB49:AE49"/>
    <mergeCell ref="AF49:AH49"/>
    <mergeCell ref="AB29:AE29"/>
    <mergeCell ref="AF29:AH29"/>
    <mergeCell ref="AB39:AE39"/>
    <mergeCell ref="AF39:AH39"/>
    <mergeCell ref="AB36:AE36"/>
    <mergeCell ref="AF36:AH36"/>
    <mergeCell ref="AB37:AE37"/>
    <mergeCell ref="AF37:AH37"/>
    <mergeCell ref="AB38:AE38"/>
    <mergeCell ref="AF38:AH38"/>
    <mergeCell ref="AB30:AE30"/>
    <mergeCell ref="AF30:AH30"/>
    <mergeCell ref="AB34:AE34"/>
    <mergeCell ref="AF34:AH34"/>
    <mergeCell ref="AB33:AE33"/>
    <mergeCell ref="AF33:AH33"/>
    <mergeCell ref="AB32:AE32"/>
    <mergeCell ref="AF32:AH32"/>
    <mergeCell ref="AB14:AE14"/>
    <mergeCell ref="AF14:AH14"/>
    <mergeCell ref="AB9:AE9"/>
    <mergeCell ref="AF9:AH9"/>
    <mergeCell ref="AB11:AE11"/>
    <mergeCell ref="AB20:AE20"/>
    <mergeCell ref="AF20:AH20"/>
    <mergeCell ref="AB19:AE19"/>
    <mergeCell ref="AF19:AH19"/>
    <mergeCell ref="AB18:AE18"/>
    <mergeCell ref="AF18:AH18"/>
    <mergeCell ref="AB12:AE12"/>
    <mergeCell ref="AF12:AH12"/>
    <mergeCell ref="AB15:AE15"/>
    <mergeCell ref="AF15:AH15"/>
    <mergeCell ref="AB16:AE16"/>
    <mergeCell ref="AF16:AH16"/>
    <mergeCell ref="AB17:AE17"/>
    <mergeCell ref="AF17:AH17"/>
    <mergeCell ref="AB7:AE7"/>
    <mergeCell ref="AF7:AH7"/>
    <mergeCell ref="AB13:AE13"/>
    <mergeCell ref="AF13:AH13"/>
    <mergeCell ref="AB10:AE10"/>
    <mergeCell ref="AF10:AH10"/>
    <mergeCell ref="AF11:AH11"/>
    <mergeCell ref="AB8:AE8"/>
    <mergeCell ref="AF8:AH8"/>
    <mergeCell ref="AB40:AE40"/>
    <mergeCell ref="AF40:AH40"/>
    <mergeCell ref="AB41:AE41"/>
    <mergeCell ref="AF41:AH41"/>
    <mergeCell ref="AI4:AO4"/>
    <mergeCell ref="AI5:AL5"/>
    <mergeCell ref="AM5:AO5"/>
    <mergeCell ref="AI6:AL6"/>
    <mergeCell ref="AM6:AO6"/>
    <mergeCell ref="AI7:AL7"/>
    <mergeCell ref="AM7:AO7"/>
    <mergeCell ref="AI8:AL8"/>
    <mergeCell ref="AM8:AO8"/>
    <mergeCell ref="AI9:AL9"/>
    <mergeCell ref="AM9:AO9"/>
    <mergeCell ref="AI10:AL10"/>
    <mergeCell ref="AM10:AO10"/>
    <mergeCell ref="AI11:AL11"/>
    <mergeCell ref="AM11:AO11"/>
    <mergeCell ref="AI12:AL12"/>
    <mergeCell ref="AM12:AO12"/>
    <mergeCell ref="AI13:AL13"/>
    <mergeCell ref="AM13:AO13"/>
    <mergeCell ref="AI14:AL14"/>
    <mergeCell ref="AM14:AO14"/>
    <mergeCell ref="AI15:AL15"/>
    <mergeCell ref="AM15:AO15"/>
    <mergeCell ref="AI16:AL16"/>
    <mergeCell ref="AM16:AO16"/>
    <mergeCell ref="AI17:AL17"/>
    <mergeCell ref="AM17:AO17"/>
    <mergeCell ref="AI18:AL18"/>
    <mergeCell ref="AM18:AO18"/>
    <mergeCell ref="AI19:AL19"/>
    <mergeCell ref="AM19:AO19"/>
    <mergeCell ref="AI20:AL20"/>
    <mergeCell ref="AM20:AO20"/>
    <mergeCell ref="AI21:AL21"/>
    <mergeCell ref="AM21:AO21"/>
    <mergeCell ref="AI22:AL22"/>
    <mergeCell ref="AM22:AO22"/>
    <mergeCell ref="AI23:AL23"/>
    <mergeCell ref="AM23:AO23"/>
    <mergeCell ref="AI24:AL24"/>
    <mergeCell ref="AM24:AO24"/>
    <mergeCell ref="AI25:AL25"/>
    <mergeCell ref="AM25:AO25"/>
    <mergeCell ref="AI26:AL26"/>
    <mergeCell ref="AM26:AO26"/>
    <mergeCell ref="AI27:AL27"/>
    <mergeCell ref="AM27:AO27"/>
    <mergeCell ref="AI28:AL28"/>
    <mergeCell ref="AM28:AO28"/>
    <mergeCell ref="AI29:AL29"/>
    <mergeCell ref="AM29:AO29"/>
    <mergeCell ref="AI30:AL30"/>
    <mergeCell ref="AM30:AO30"/>
    <mergeCell ref="AI31:AL31"/>
    <mergeCell ref="AM31:AO31"/>
    <mergeCell ref="AI32:AL32"/>
    <mergeCell ref="AM32:AO32"/>
    <mergeCell ref="AI33:AL33"/>
    <mergeCell ref="AM33:AO33"/>
    <mergeCell ref="AI34:AL34"/>
    <mergeCell ref="AM34:AO34"/>
    <mergeCell ref="AI35:AL35"/>
    <mergeCell ref="AM35:AO35"/>
    <mergeCell ref="AI36:AL36"/>
    <mergeCell ref="AM36:AO36"/>
    <mergeCell ref="AI37:AL37"/>
    <mergeCell ref="AM37:AO37"/>
    <mergeCell ref="AI38:AL38"/>
    <mergeCell ref="AM38:AO38"/>
    <mergeCell ref="AI39:AL39"/>
    <mergeCell ref="AM39:AO39"/>
    <mergeCell ref="AI40:AL40"/>
    <mergeCell ref="AM40:AO40"/>
    <mergeCell ref="AI41:AL41"/>
    <mergeCell ref="AM41:AO41"/>
    <mergeCell ref="AI42:AL42"/>
    <mergeCell ref="AM42:AO42"/>
    <mergeCell ref="AI43:AL43"/>
    <mergeCell ref="AM43:AO43"/>
    <mergeCell ref="AI44:AL44"/>
    <mergeCell ref="AM44:AO44"/>
    <mergeCell ref="AI45:AL45"/>
    <mergeCell ref="AM45:AO45"/>
    <mergeCell ref="AI46:AL46"/>
    <mergeCell ref="AM46:AO46"/>
    <mergeCell ref="AI47:AL47"/>
    <mergeCell ref="AM47:AO47"/>
    <mergeCell ref="AI48:AL48"/>
    <mergeCell ref="AM48:AO48"/>
    <mergeCell ref="AI49:AL49"/>
    <mergeCell ref="AM49:AO49"/>
    <mergeCell ref="AI50:AL50"/>
    <mergeCell ref="AM50:AO50"/>
    <mergeCell ref="AI51:AL52"/>
    <mergeCell ref="AI53:AL54"/>
    <mergeCell ref="AM51:AO52"/>
    <mergeCell ref="AM53:AO54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6"/>
  <sheetViews>
    <sheetView view="pageBreakPreview" zoomScale="75" zoomScaleSheetLayoutView="75" workbookViewId="0" topLeftCell="A1">
      <pane xSplit="6" ySplit="6" topLeftCell="N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O1" sqref="O1"/>
    </sheetView>
  </sheetViews>
  <sheetFormatPr defaultColWidth="9.00390625" defaultRowHeight="13.5"/>
  <cols>
    <col min="1" max="1" width="3.375" style="8" customWidth="1"/>
    <col min="2" max="6" width="3.50390625" style="8" customWidth="1"/>
    <col min="7" max="10" width="4.625" style="8" hidden="1" customWidth="1"/>
    <col min="11" max="13" width="3.125" style="8" hidden="1" customWidth="1"/>
    <col min="14" max="17" width="4.625" style="8" customWidth="1"/>
    <col min="18" max="20" width="3.125" style="8" customWidth="1"/>
    <col min="21" max="24" width="4.625" style="8" customWidth="1"/>
    <col min="25" max="27" width="3.125" style="8" customWidth="1"/>
    <col min="28" max="31" width="4.625" style="8" customWidth="1"/>
    <col min="32" max="34" width="3.125" style="8" customWidth="1"/>
    <col min="35" max="35" width="13.25390625" style="8" bestFit="1" customWidth="1"/>
    <col min="36" max="16384" width="2.625" style="8" customWidth="1"/>
  </cols>
  <sheetData>
    <row r="1" spans="1:34" ht="34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3.5" customHeight="1">
      <c r="A2" s="284" t="s">
        <v>91</v>
      </c>
      <c r="B2" s="284"/>
      <c r="C2" s="284"/>
      <c r="D2" s="284"/>
      <c r="E2" s="284"/>
      <c r="F2" s="28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6.5" customHeight="1" thickBot="1">
      <c r="A3" s="285"/>
      <c r="B3" s="285"/>
      <c r="C3" s="285"/>
      <c r="D3" s="285"/>
      <c r="E3" s="285"/>
      <c r="F3" s="28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4.25" customHeight="1">
      <c r="A4" s="289"/>
      <c r="B4" s="290"/>
      <c r="C4" s="291"/>
      <c r="D4" s="218" t="s">
        <v>2</v>
      </c>
      <c r="E4" s="290"/>
      <c r="F4" s="290"/>
      <c r="G4" s="279" t="s">
        <v>71</v>
      </c>
      <c r="H4" s="279"/>
      <c r="I4" s="279"/>
      <c r="J4" s="279"/>
      <c r="K4" s="279"/>
      <c r="L4" s="279"/>
      <c r="M4" s="279"/>
      <c r="N4" s="279" t="s">
        <v>72</v>
      </c>
      <c r="O4" s="279"/>
      <c r="P4" s="279"/>
      <c r="Q4" s="279"/>
      <c r="R4" s="279"/>
      <c r="S4" s="279"/>
      <c r="T4" s="279"/>
      <c r="U4" s="279" t="s">
        <v>73</v>
      </c>
      <c r="V4" s="279"/>
      <c r="W4" s="279"/>
      <c r="X4" s="279"/>
      <c r="Y4" s="279"/>
      <c r="Z4" s="279"/>
      <c r="AA4" s="279"/>
      <c r="AB4" s="279" t="s">
        <v>100</v>
      </c>
      <c r="AC4" s="279"/>
      <c r="AD4" s="279"/>
      <c r="AE4" s="279"/>
      <c r="AF4" s="279"/>
      <c r="AG4" s="279"/>
      <c r="AH4" s="279"/>
    </row>
    <row r="5" spans="1:34" ht="14.25" customHeight="1">
      <c r="A5" s="293"/>
      <c r="B5" s="294"/>
      <c r="C5" s="294"/>
      <c r="D5" s="294"/>
      <c r="E5" s="294"/>
      <c r="F5" s="294"/>
      <c r="G5" s="280" t="s">
        <v>51</v>
      </c>
      <c r="H5" s="280"/>
      <c r="I5" s="280"/>
      <c r="J5" s="280"/>
      <c r="K5" s="281" t="s">
        <v>53</v>
      </c>
      <c r="L5" s="281"/>
      <c r="M5" s="281"/>
      <c r="N5" s="280" t="s">
        <v>51</v>
      </c>
      <c r="O5" s="280"/>
      <c r="P5" s="280"/>
      <c r="Q5" s="280"/>
      <c r="R5" s="281" t="s">
        <v>53</v>
      </c>
      <c r="S5" s="281"/>
      <c r="T5" s="281"/>
      <c r="U5" s="280" t="s">
        <v>51</v>
      </c>
      <c r="V5" s="280"/>
      <c r="W5" s="280"/>
      <c r="X5" s="280"/>
      <c r="Y5" s="281" t="s">
        <v>53</v>
      </c>
      <c r="Z5" s="281"/>
      <c r="AA5" s="281"/>
      <c r="AB5" s="280" t="s">
        <v>51</v>
      </c>
      <c r="AC5" s="280"/>
      <c r="AD5" s="280"/>
      <c r="AE5" s="280"/>
      <c r="AF5" s="281" t="s">
        <v>53</v>
      </c>
      <c r="AG5" s="281"/>
      <c r="AH5" s="281"/>
    </row>
    <row r="6" spans="1:34" ht="14.25" customHeight="1">
      <c r="A6" s="295" t="s">
        <v>1</v>
      </c>
      <c r="B6" s="296"/>
      <c r="C6" s="297"/>
      <c r="D6" s="247"/>
      <c r="E6" s="292"/>
      <c r="F6" s="292"/>
      <c r="G6" s="282" t="s">
        <v>52</v>
      </c>
      <c r="H6" s="282"/>
      <c r="I6" s="282"/>
      <c r="J6" s="282"/>
      <c r="K6" s="283" t="s">
        <v>54</v>
      </c>
      <c r="L6" s="283"/>
      <c r="M6" s="283"/>
      <c r="N6" s="282" t="s">
        <v>52</v>
      </c>
      <c r="O6" s="282"/>
      <c r="P6" s="282"/>
      <c r="Q6" s="282"/>
      <c r="R6" s="283" t="s">
        <v>54</v>
      </c>
      <c r="S6" s="283"/>
      <c r="T6" s="283"/>
      <c r="U6" s="282" t="s">
        <v>52</v>
      </c>
      <c r="V6" s="282"/>
      <c r="W6" s="282"/>
      <c r="X6" s="282"/>
      <c r="Y6" s="283" t="s">
        <v>54</v>
      </c>
      <c r="Z6" s="283"/>
      <c r="AA6" s="283"/>
      <c r="AB6" s="282" t="s">
        <v>52</v>
      </c>
      <c r="AC6" s="282"/>
      <c r="AD6" s="282"/>
      <c r="AE6" s="282"/>
      <c r="AF6" s="283" t="s">
        <v>54</v>
      </c>
      <c r="AG6" s="283"/>
      <c r="AH6" s="283"/>
    </row>
    <row r="7" spans="1:34" ht="20.25" customHeight="1">
      <c r="A7" s="111" t="s">
        <v>81</v>
      </c>
      <c r="B7" s="112"/>
      <c r="C7" s="112"/>
      <c r="D7" s="112"/>
      <c r="E7" s="112"/>
      <c r="F7" s="113"/>
      <c r="G7" s="62">
        <f>G8+G21+G24+G25+G26+G27+G30+G31</f>
        <v>122328294</v>
      </c>
      <c r="H7" s="63"/>
      <c r="I7" s="63"/>
      <c r="J7" s="64"/>
      <c r="K7" s="65">
        <f>G7/'33'!AB7*100</f>
        <v>123.35376344038313</v>
      </c>
      <c r="L7" s="66"/>
      <c r="M7" s="67"/>
      <c r="N7" s="62">
        <f>N8+N21+N24+N25+N26+N27+N30+N31</f>
        <v>116282172</v>
      </c>
      <c r="O7" s="63"/>
      <c r="P7" s="63"/>
      <c r="Q7" s="64"/>
      <c r="R7" s="65">
        <f>SUM(N7/G7)*100</f>
        <v>95.05746233982467</v>
      </c>
      <c r="S7" s="66"/>
      <c r="T7" s="67"/>
      <c r="U7" s="62">
        <f>U8+U21+U24+U25+U26+U27+U30+U31</f>
        <v>102450444</v>
      </c>
      <c r="V7" s="63"/>
      <c r="W7" s="63"/>
      <c r="X7" s="64"/>
      <c r="Y7" s="65">
        <f>SUM(U7/N7)*100</f>
        <v>88.10503126824979</v>
      </c>
      <c r="Z7" s="66"/>
      <c r="AA7" s="67"/>
      <c r="AB7" s="276">
        <f>AB8+AB21+AB24+AB25+AB26+AB27+AB28+AB29+AB30+AB31+AB32</f>
        <v>104847104</v>
      </c>
      <c r="AC7" s="277"/>
      <c r="AD7" s="277"/>
      <c r="AE7" s="278"/>
      <c r="AF7" s="65">
        <f>SUM(AB7/U7)*100</f>
        <v>102.33933588418611</v>
      </c>
      <c r="AG7" s="66"/>
      <c r="AH7" s="67"/>
    </row>
    <row r="8" spans="1:34" ht="20.25" customHeight="1">
      <c r="A8" s="133" t="s">
        <v>7</v>
      </c>
      <c r="B8" s="118"/>
      <c r="C8" s="118"/>
      <c r="D8" s="118"/>
      <c r="E8" s="118"/>
      <c r="F8" s="118"/>
      <c r="G8" s="68">
        <f>G9+G14+G18+G19+G20</f>
        <v>62539257</v>
      </c>
      <c r="H8" s="68"/>
      <c r="I8" s="68"/>
      <c r="J8" s="68"/>
      <c r="K8" s="69">
        <f>G8/'33'!AB8*100</f>
        <v>159.3186669255944</v>
      </c>
      <c r="L8" s="69"/>
      <c r="M8" s="69"/>
      <c r="N8" s="68">
        <f>N9+N14+N18+N19+N20</f>
        <v>60936748</v>
      </c>
      <c r="O8" s="68"/>
      <c r="P8" s="68"/>
      <c r="Q8" s="68"/>
      <c r="R8" s="98">
        <f>SUM(N8/G8)*100</f>
        <v>97.43759507728082</v>
      </c>
      <c r="S8" s="98"/>
      <c r="T8" s="98"/>
      <c r="U8" s="68">
        <f>U9+U14+U18+U19+U20</f>
        <v>57979100</v>
      </c>
      <c r="V8" s="68"/>
      <c r="W8" s="68"/>
      <c r="X8" s="68"/>
      <c r="Y8" s="98">
        <f>SUM(U8/N8)*100</f>
        <v>95.14636389851326</v>
      </c>
      <c r="Z8" s="98"/>
      <c r="AA8" s="98"/>
      <c r="AB8" s="68">
        <f>AB9+AB14+AB18+AB19+AB20</f>
        <v>54709152</v>
      </c>
      <c r="AC8" s="68"/>
      <c r="AD8" s="68"/>
      <c r="AE8" s="68"/>
      <c r="AF8" s="98">
        <f>SUM(AB8/U8)*100</f>
        <v>94.36012632138132</v>
      </c>
      <c r="AG8" s="98"/>
      <c r="AH8" s="98"/>
    </row>
    <row r="9" spans="1:34" ht="20.25" customHeight="1">
      <c r="A9" s="9"/>
      <c r="B9" s="117" t="s">
        <v>8</v>
      </c>
      <c r="C9" s="118"/>
      <c r="D9" s="118"/>
      <c r="E9" s="118"/>
      <c r="F9" s="118"/>
      <c r="G9" s="68">
        <f>G10+G12</f>
        <v>5614854</v>
      </c>
      <c r="H9" s="68"/>
      <c r="I9" s="68"/>
      <c r="J9" s="68"/>
      <c r="K9" s="69">
        <f>G9/'33'!AB9*100</f>
        <v>103.60415283550628</v>
      </c>
      <c r="L9" s="69"/>
      <c r="M9" s="69"/>
      <c r="N9" s="68">
        <f>N10+N12</f>
        <v>4684748</v>
      </c>
      <c r="O9" s="68"/>
      <c r="P9" s="68"/>
      <c r="Q9" s="68"/>
      <c r="R9" s="98">
        <f>SUM(N9/G9)*100</f>
        <v>83.43490320496312</v>
      </c>
      <c r="S9" s="98"/>
      <c r="T9" s="98"/>
      <c r="U9" s="68">
        <f>U10+U12</f>
        <v>3281995</v>
      </c>
      <c r="V9" s="68"/>
      <c r="W9" s="68"/>
      <c r="X9" s="68"/>
      <c r="Y9" s="98">
        <f>SUM(U9/N9)*100</f>
        <v>70.05702334469218</v>
      </c>
      <c r="Z9" s="98"/>
      <c r="AA9" s="98"/>
      <c r="AB9" s="68">
        <f>AB10+AB12</f>
        <v>3914947</v>
      </c>
      <c r="AC9" s="68"/>
      <c r="AD9" s="68"/>
      <c r="AE9" s="68"/>
      <c r="AF9" s="98">
        <f>SUM(AB9/U9)*100</f>
        <v>119.28558696768276</v>
      </c>
      <c r="AG9" s="98"/>
      <c r="AH9" s="98"/>
    </row>
    <row r="10" spans="1:34" ht="20.25" customHeight="1">
      <c r="A10" s="9"/>
      <c r="B10" s="14"/>
      <c r="C10" s="105" t="s">
        <v>85</v>
      </c>
      <c r="D10" s="114"/>
      <c r="E10" s="114"/>
      <c r="F10" s="115"/>
      <c r="G10" s="54">
        <v>1173192</v>
      </c>
      <c r="H10" s="55"/>
      <c r="I10" s="55"/>
      <c r="J10" s="36"/>
      <c r="K10" s="56">
        <f>G10/'33'!AB10*100</f>
        <v>105.04180839319497</v>
      </c>
      <c r="L10" s="57"/>
      <c r="M10" s="58"/>
      <c r="N10" s="54">
        <v>1148118</v>
      </c>
      <c r="O10" s="55"/>
      <c r="P10" s="55"/>
      <c r="Q10" s="36"/>
      <c r="R10" s="56">
        <f>SUM(N10/G10)*100</f>
        <v>97.86275392263158</v>
      </c>
      <c r="S10" s="57"/>
      <c r="T10" s="58"/>
      <c r="U10" s="54">
        <v>1117117</v>
      </c>
      <c r="V10" s="55"/>
      <c r="W10" s="55"/>
      <c r="X10" s="36"/>
      <c r="Y10" s="56">
        <f>SUM(U10/N10)*100</f>
        <v>97.2998420023029</v>
      </c>
      <c r="Z10" s="57"/>
      <c r="AA10" s="58"/>
      <c r="AB10" s="68">
        <v>1136853</v>
      </c>
      <c r="AC10" s="68"/>
      <c r="AD10" s="68"/>
      <c r="AE10" s="68"/>
      <c r="AF10" s="98">
        <f aca="true" t="shared" si="0" ref="AF10:AF50">SUM(AB10/U10)*100</f>
        <v>101.7666905077982</v>
      </c>
      <c r="AG10" s="98"/>
      <c r="AH10" s="98"/>
    </row>
    <row r="11" spans="1:34" ht="24.75" customHeight="1">
      <c r="A11" s="9"/>
      <c r="B11" s="13"/>
      <c r="C11" s="108" t="s">
        <v>83</v>
      </c>
      <c r="D11" s="109"/>
      <c r="E11" s="109"/>
      <c r="F11" s="110"/>
      <c r="G11" s="54">
        <v>62269</v>
      </c>
      <c r="H11" s="55"/>
      <c r="I11" s="55"/>
      <c r="J11" s="36"/>
      <c r="K11" s="56">
        <f>G11/'33'!AB11*100</f>
        <v>661.2403100775194</v>
      </c>
      <c r="L11" s="57"/>
      <c r="M11" s="58"/>
      <c r="N11" s="54">
        <v>54449</v>
      </c>
      <c r="O11" s="55"/>
      <c r="P11" s="55"/>
      <c r="Q11" s="36"/>
      <c r="R11" s="56">
        <f>SUM(N11/G11)*100</f>
        <v>87.44158409481444</v>
      </c>
      <c r="S11" s="57"/>
      <c r="T11" s="58"/>
      <c r="U11" s="54">
        <v>52931</v>
      </c>
      <c r="V11" s="55"/>
      <c r="W11" s="55"/>
      <c r="X11" s="36"/>
      <c r="Y11" s="56">
        <f>SUM(U11/N11)*100</f>
        <v>97.21207001046851</v>
      </c>
      <c r="Z11" s="57"/>
      <c r="AA11" s="58"/>
      <c r="AB11" s="68">
        <v>53968</v>
      </c>
      <c r="AC11" s="68"/>
      <c r="AD11" s="68"/>
      <c r="AE11" s="68"/>
      <c r="AF11" s="98">
        <f t="shared" si="0"/>
        <v>101.9591543707846</v>
      </c>
      <c r="AG11" s="98"/>
      <c r="AH11" s="98"/>
    </row>
    <row r="12" spans="1:34" ht="20.25" customHeight="1">
      <c r="A12" s="9"/>
      <c r="B12" s="13"/>
      <c r="C12" s="105" t="s">
        <v>82</v>
      </c>
      <c r="D12" s="106"/>
      <c r="E12" s="106"/>
      <c r="F12" s="107"/>
      <c r="G12" s="54">
        <v>4441662</v>
      </c>
      <c r="H12" s="55"/>
      <c r="I12" s="55"/>
      <c r="J12" s="36"/>
      <c r="K12" s="56">
        <f>G12/'33'!AB12*100</f>
        <v>103.23096606854621</v>
      </c>
      <c r="L12" s="57"/>
      <c r="M12" s="58"/>
      <c r="N12" s="54">
        <v>3536630</v>
      </c>
      <c r="O12" s="55"/>
      <c r="P12" s="55"/>
      <c r="Q12" s="36"/>
      <c r="R12" s="56">
        <f aca="true" t="shared" si="1" ref="R12:R17">SUM(N12/G12)*100</f>
        <v>79.6240236199873</v>
      </c>
      <c r="S12" s="57"/>
      <c r="T12" s="58"/>
      <c r="U12" s="54">
        <v>2164878</v>
      </c>
      <c r="V12" s="55"/>
      <c r="W12" s="55"/>
      <c r="X12" s="36"/>
      <c r="Y12" s="56">
        <f aca="true" t="shared" si="2" ref="Y12:Y17">SUM(U12/N12)*100</f>
        <v>61.21301917362009</v>
      </c>
      <c r="Z12" s="57"/>
      <c r="AA12" s="58"/>
      <c r="AB12" s="68">
        <v>2778094</v>
      </c>
      <c r="AC12" s="68"/>
      <c r="AD12" s="68"/>
      <c r="AE12" s="68"/>
      <c r="AF12" s="98">
        <f t="shared" si="0"/>
        <v>128.32566084555341</v>
      </c>
      <c r="AG12" s="98"/>
      <c r="AH12" s="98"/>
    </row>
    <row r="13" spans="1:34" ht="24.75" customHeight="1">
      <c r="A13" s="9"/>
      <c r="B13" s="13"/>
      <c r="C13" s="108" t="s">
        <v>84</v>
      </c>
      <c r="D13" s="109"/>
      <c r="E13" s="109"/>
      <c r="F13" s="110"/>
      <c r="G13" s="54">
        <v>567429</v>
      </c>
      <c r="H13" s="55"/>
      <c r="I13" s="55"/>
      <c r="J13" s="36"/>
      <c r="K13" s="56">
        <f>G13/'33'!AB13*100</f>
        <v>102.80442069027991</v>
      </c>
      <c r="L13" s="57"/>
      <c r="M13" s="58"/>
      <c r="N13" s="54">
        <v>438400</v>
      </c>
      <c r="O13" s="55"/>
      <c r="P13" s="55"/>
      <c r="Q13" s="36"/>
      <c r="R13" s="56">
        <f t="shared" si="1"/>
        <v>77.26076742640929</v>
      </c>
      <c r="S13" s="57"/>
      <c r="T13" s="58"/>
      <c r="U13" s="54">
        <v>267846</v>
      </c>
      <c r="V13" s="55"/>
      <c r="W13" s="55"/>
      <c r="X13" s="36"/>
      <c r="Y13" s="56">
        <f t="shared" si="2"/>
        <v>61.096259124087595</v>
      </c>
      <c r="Z13" s="57"/>
      <c r="AA13" s="58"/>
      <c r="AB13" s="68">
        <v>349138</v>
      </c>
      <c r="AC13" s="68"/>
      <c r="AD13" s="68"/>
      <c r="AE13" s="68"/>
      <c r="AF13" s="98">
        <f t="shared" si="0"/>
        <v>130.35027590481096</v>
      </c>
      <c r="AG13" s="98"/>
      <c r="AH13" s="98"/>
    </row>
    <row r="14" spans="1:34" s="11" customFormat="1" ht="20.25" customHeight="1">
      <c r="A14" s="10"/>
      <c r="B14" s="117" t="s">
        <v>9</v>
      </c>
      <c r="C14" s="118"/>
      <c r="D14" s="118"/>
      <c r="E14" s="118"/>
      <c r="F14" s="118"/>
      <c r="G14" s="68">
        <f>G15+G17</f>
        <v>50484450</v>
      </c>
      <c r="H14" s="68"/>
      <c r="I14" s="68"/>
      <c r="J14" s="68"/>
      <c r="K14" s="69">
        <f>G14/'33'!AB14*100</f>
        <v>180.66023706989483</v>
      </c>
      <c r="L14" s="69"/>
      <c r="M14" s="69"/>
      <c r="N14" s="68">
        <f>N15+N17</f>
        <v>52832717</v>
      </c>
      <c r="O14" s="68"/>
      <c r="P14" s="68"/>
      <c r="Q14" s="68"/>
      <c r="R14" s="98">
        <f t="shared" si="1"/>
        <v>104.6514659464449</v>
      </c>
      <c r="S14" s="98"/>
      <c r="T14" s="98"/>
      <c r="U14" s="68">
        <f>U15+U17</f>
        <v>51559146</v>
      </c>
      <c r="V14" s="68"/>
      <c r="W14" s="68"/>
      <c r="X14" s="68"/>
      <c r="Y14" s="98">
        <f t="shared" si="2"/>
        <v>97.58942739969251</v>
      </c>
      <c r="Z14" s="98"/>
      <c r="AA14" s="98"/>
      <c r="AB14" s="68">
        <f>AB15+AB17</f>
        <v>47734219</v>
      </c>
      <c r="AC14" s="68"/>
      <c r="AD14" s="68"/>
      <c r="AE14" s="68"/>
      <c r="AF14" s="98">
        <f t="shared" si="0"/>
        <v>92.58147720290015</v>
      </c>
      <c r="AG14" s="98"/>
      <c r="AH14" s="98"/>
    </row>
    <row r="15" spans="1:34" ht="20.25" customHeight="1">
      <c r="A15" s="9"/>
      <c r="B15" s="14"/>
      <c r="C15" s="105" t="s">
        <v>85</v>
      </c>
      <c r="D15" s="106"/>
      <c r="E15" s="106"/>
      <c r="F15" s="107"/>
      <c r="G15" s="54">
        <v>901545</v>
      </c>
      <c r="H15" s="55"/>
      <c r="I15" s="55"/>
      <c r="J15" s="36"/>
      <c r="K15" s="56">
        <f>G15/'33'!AB15*100</f>
        <v>100.22400586973197</v>
      </c>
      <c r="L15" s="57"/>
      <c r="M15" s="58"/>
      <c r="N15" s="54">
        <v>933555</v>
      </c>
      <c r="O15" s="55"/>
      <c r="P15" s="55"/>
      <c r="Q15" s="36"/>
      <c r="R15" s="56">
        <f t="shared" si="1"/>
        <v>103.55057151889258</v>
      </c>
      <c r="S15" s="57"/>
      <c r="T15" s="58"/>
      <c r="U15" s="54">
        <v>900490</v>
      </c>
      <c r="V15" s="55"/>
      <c r="W15" s="55"/>
      <c r="X15" s="36"/>
      <c r="Y15" s="56">
        <f t="shared" si="2"/>
        <v>96.45816261495038</v>
      </c>
      <c r="Z15" s="57"/>
      <c r="AA15" s="58"/>
      <c r="AB15" s="68">
        <v>897183</v>
      </c>
      <c r="AC15" s="68"/>
      <c r="AD15" s="68"/>
      <c r="AE15" s="68"/>
      <c r="AF15" s="98">
        <f t="shared" si="0"/>
        <v>99.63275549978346</v>
      </c>
      <c r="AG15" s="98"/>
      <c r="AH15" s="98"/>
    </row>
    <row r="16" spans="1:34" ht="24.75" customHeight="1">
      <c r="A16" s="9"/>
      <c r="B16" s="13"/>
      <c r="C16" s="108" t="s">
        <v>83</v>
      </c>
      <c r="D16" s="109"/>
      <c r="E16" s="109"/>
      <c r="F16" s="110"/>
      <c r="G16" s="54">
        <v>298577</v>
      </c>
      <c r="H16" s="55"/>
      <c r="I16" s="55"/>
      <c r="J16" s="36"/>
      <c r="K16" s="56">
        <f>G16/'33'!AB16*100</f>
        <v>112.15591850226883</v>
      </c>
      <c r="L16" s="57"/>
      <c r="M16" s="58"/>
      <c r="N16" s="54">
        <v>307145</v>
      </c>
      <c r="O16" s="55"/>
      <c r="P16" s="55"/>
      <c r="Q16" s="36"/>
      <c r="R16" s="56">
        <f t="shared" si="1"/>
        <v>102.86961152399547</v>
      </c>
      <c r="S16" s="57"/>
      <c r="T16" s="58"/>
      <c r="U16" s="54">
        <v>304443</v>
      </c>
      <c r="V16" s="55"/>
      <c r="W16" s="55"/>
      <c r="X16" s="36"/>
      <c r="Y16" s="56">
        <f t="shared" si="2"/>
        <v>99.1202852073125</v>
      </c>
      <c r="Z16" s="57"/>
      <c r="AA16" s="58"/>
      <c r="AB16" s="68">
        <v>308839</v>
      </c>
      <c r="AC16" s="68"/>
      <c r="AD16" s="68"/>
      <c r="AE16" s="68"/>
      <c r="AF16" s="98">
        <f t="shared" si="0"/>
        <v>101.44394845668975</v>
      </c>
      <c r="AG16" s="98"/>
      <c r="AH16" s="98"/>
    </row>
    <row r="17" spans="1:34" ht="20.25" customHeight="1">
      <c r="A17" s="9"/>
      <c r="B17" s="13"/>
      <c r="C17" s="105" t="s">
        <v>86</v>
      </c>
      <c r="D17" s="106"/>
      <c r="E17" s="106"/>
      <c r="F17" s="107"/>
      <c r="G17" s="54">
        <v>49582905</v>
      </c>
      <c r="H17" s="55"/>
      <c r="I17" s="55"/>
      <c r="J17" s="36"/>
      <c r="K17" s="56">
        <f>G17/'33'!AB17*100</f>
        <v>183.3355968542224</v>
      </c>
      <c r="L17" s="57"/>
      <c r="M17" s="58"/>
      <c r="N17" s="54">
        <v>51899162</v>
      </c>
      <c r="O17" s="55"/>
      <c r="P17" s="55"/>
      <c r="Q17" s="36"/>
      <c r="R17" s="56">
        <f t="shared" si="1"/>
        <v>104.67148304440815</v>
      </c>
      <c r="S17" s="57"/>
      <c r="T17" s="58"/>
      <c r="U17" s="54">
        <v>50658656</v>
      </c>
      <c r="V17" s="55"/>
      <c r="W17" s="55"/>
      <c r="X17" s="36"/>
      <c r="Y17" s="56">
        <f t="shared" si="2"/>
        <v>97.60977643531122</v>
      </c>
      <c r="Z17" s="57"/>
      <c r="AA17" s="58"/>
      <c r="AB17" s="68">
        <v>46837036</v>
      </c>
      <c r="AC17" s="68"/>
      <c r="AD17" s="68"/>
      <c r="AE17" s="68"/>
      <c r="AF17" s="98">
        <f t="shared" si="0"/>
        <v>92.4561362228007</v>
      </c>
      <c r="AG17" s="98"/>
      <c r="AH17" s="98"/>
    </row>
    <row r="18" spans="1:34" ht="20.25" customHeight="1">
      <c r="A18" s="9"/>
      <c r="B18" s="117" t="s">
        <v>10</v>
      </c>
      <c r="C18" s="118"/>
      <c r="D18" s="118"/>
      <c r="E18" s="118"/>
      <c r="F18" s="118"/>
      <c r="G18" s="68">
        <v>2036501</v>
      </c>
      <c r="H18" s="68"/>
      <c r="I18" s="68"/>
      <c r="J18" s="68"/>
      <c r="K18" s="69">
        <f>G18/'33'!AB18*100</f>
        <v>117.0371260086653</v>
      </c>
      <c r="L18" s="69"/>
      <c r="M18" s="69"/>
      <c r="N18" s="68">
        <v>1925913</v>
      </c>
      <c r="O18" s="68"/>
      <c r="P18" s="68"/>
      <c r="Q18" s="68"/>
      <c r="R18" s="98">
        <f>SUM(N18/G18)*100</f>
        <v>94.56970558816322</v>
      </c>
      <c r="S18" s="98"/>
      <c r="T18" s="98"/>
      <c r="U18" s="68">
        <v>1818957</v>
      </c>
      <c r="V18" s="68"/>
      <c r="W18" s="68"/>
      <c r="X18" s="68"/>
      <c r="Y18" s="98">
        <f>SUM(U18/N18)*100</f>
        <v>94.44647811193964</v>
      </c>
      <c r="Z18" s="98"/>
      <c r="AA18" s="98"/>
      <c r="AB18" s="68">
        <v>1630355</v>
      </c>
      <c r="AC18" s="68"/>
      <c r="AD18" s="68"/>
      <c r="AE18" s="68"/>
      <c r="AF18" s="98">
        <f t="shared" si="0"/>
        <v>89.63131069068703</v>
      </c>
      <c r="AG18" s="98"/>
      <c r="AH18" s="98"/>
    </row>
    <row r="19" spans="1:34" ht="20.25" customHeight="1">
      <c r="A19" s="9"/>
      <c r="B19" s="117" t="s">
        <v>11</v>
      </c>
      <c r="C19" s="118"/>
      <c r="D19" s="118"/>
      <c r="E19" s="118"/>
      <c r="F19" s="118"/>
      <c r="G19" s="68">
        <v>2547810</v>
      </c>
      <c r="H19" s="68"/>
      <c r="I19" s="68"/>
      <c r="J19" s="68"/>
      <c r="K19" s="69">
        <f>G19/'33'!AB19*100</f>
        <v>111.36209760995095</v>
      </c>
      <c r="L19" s="69"/>
      <c r="M19" s="69"/>
      <c r="N19" s="68">
        <v>1128046</v>
      </c>
      <c r="O19" s="68"/>
      <c r="P19" s="68"/>
      <c r="Q19" s="68"/>
      <c r="R19" s="98" t="s">
        <v>95</v>
      </c>
      <c r="S19" s="98"/>
      <c r="T19" s="98"/>
      <c r="U19" s="68">
        <v>915795</v>
      </c>
      <c r="V19" s="68"/>
      <c r="W19" s="68"/>
      <c r="X19" s="68"/>
      <c r="Y19" s="98" t="s">
        <v>95</v>
      </c>
      <c r="Z19" s="98"/>
      <c r="AA19" s="98"/>
      <c r="AB19" s="68">
        <v>1103622</v>
      </c>
      <c r="AC19" s="68"/>
      <c r="AD19" s="68"/>
      <c r="AE19" s="68"/>
      <c r="AF19" s="98">
        <f t="shared" si="0"/>
        <v>120.50972106202806</v>
      </c>
      <c r="AG19" s="98"/>
      <c r="AH19" s="98"/>
    </row>
    <row r="20" spans="1:34" s="11" customFormat="1" ht="20.25" customHeight="1">
      <c r="A20" s="10"/>
      <c r="B20" s="135" t="s">
        <v>12</v>
      </c>
      <c r="C20" s="106"/>
      <c r="D20" s="106"/>
      <c r="E20" s="106"/>
      <c r="F20" s="107"/>
      <c r="G20" s="68">
        <v>1855642</v>
      </c>
      <c r="H20" s="68"/>
      <c r="I20" s="68"/>
      <c r="J20" s="68"/>
      <c r="K20" s="69">
        <f>G20/'33'!AB20*100</f>
        <v>99.64023793696325</v>
      </c>
      <c r="L20" s="69"/>
      <c r="M20" s="69"/>
      <c r="N20" s="68">
        <v>365324</v>
      </c>
      <c r="O20" s="68"/>
      <c r="P20" s="68"/>
      <c r="Q20" s="68"/>
      <c r="R20" s="98" t="s">
        <v>95</v>
      </c>
      <c r="S20" s="98"/>
      <c r="T20" s="98"/>
      <c r="U20" s="68">
        <v>403207</v>
      </c>
      <c r="V20" s="68"/>
      <c r="W20" s="68"/>
      <c r="X20" s="68"/>
      <c r="Y20" s="98" t="s">
        <v>95</v>
      </c>
      <c r="Z20" s="98"/>
      <c r="AA20" s="98"/>
      <c r="AB20" s="68">
        <v>326009</v>
      </c>
      <c r="AC20" s="68"/>
      <c r="AD20" s="68"/>
      <c r="AE20" s="68"/>
      <c r="AF20" s="98">
        <f t="shared" si="0"/>
        <v>80.85400303070135</v>
      </c>
      <c r="AG20" s="98"/>
      <c r="AH20" s="98"/>
    </row>
    <row r="21" spans="1:34" ht="20.25" customHeight="1">
      <c r="A21" s="134" t="s">
        <v>13</v>
      </c>
      <c r="B21" s="118"/>
      <c r="C21" s="118"/>
      <c r="D21" s="118"/>
      <c r="E21" s="118"/>
      <c r="F21" s="118"/>
      <c r="G21" s="68">
        <f>SUM(G22:J23)</f>
        <v>27761484</v>
      </c>
      <c r="H21" s="68"/>
      <c r="I21" s="68"/>
      <c r="J21" s="68"/>
      <c r="K21" s="69">
        <f>G21/'33'!AB21*100</f>
        <v>102.58277120597891</v>
      </c>
      <c r="L21" s="69"/>
      <c r="M21" s="69"/>
      <c r="N21" s="68">
        <f>SUM(N22:Q23)</f>
        <v>24278813</v>
      </c>
      <c r="O21" s="68"/>
      <c r="P21" s="68"/>
      <c r="Q21" s="68"/>
      <c r="R21" s="98">
        <f aca="true" t="shared" si="3" ref="R21:R31">SUM(N21/G21)*100</f>
        <v>87.45502581922494</v>
      </c>
      <c r="S21" s="98"/>
      <c r="T21" s="98"/>
      <c r="U21" s="68">
        <f>SUM(U22:X23)</f>
        <v>13755729</v>
      </c>
      <c r="V21" s="68"/>
      <c r="W21" s="68"/>
      <c r="X21" s="68"/>
      <c r="Y21" s="98">
        <f aca="true" t="shared" si="4" ref="Y21:Y27">SUM(U21/N21)*100</f>
        <v>56.65733740772253</v>
      </c>
      <c r="Z21" s="98"/>
      <c r="AA21" s="98"/>
      <c r="AB21" s="68">
        <f>SUM(AB22:AE23)</f>
        <v>12165235</v>
      </c>
      <c r="AC21" s="68"/>
      <c r="AD21" s="68"/>
      <c r="AE21" s="68"/>
      <c r="AF21" s="98">
        <f t="shared" si="0"/>
        <v>88.43758844042362</v>
      </c>
      <c r="AG21" s="98"/>
      <c r="AH21" s="98"/>
    </row>
    <row r="22" spans="1:34" ht="20.25" customHeight="1">
      <c r="A22" s="9"/>
      <c r="B22" s="117" t="s">
        <v>8</v>
      </c>
      <c r="C22" s="136"/>
      <c r="D22" s="136"/>
      <c r="E22" s="136"/>
      <c r="F22" s="136"/>
      <c r="G22" s="68">
        <v>26266315</v>
      </c>
      <c r="H22" s="68"/>
      <c r="I22" s="68"/>
      <c r="J22" s="68"/>
      <c r="K22" s="69">
        <f>G22/'33'!AB22*100</f>
        <v>102.90777785569969</v>
      </c>
      <c r="L22" s="69"/>
      <c r="M22" s="69"/>
      <c r="N22" s="68">
        <v>22807473</v>
      </c>
      <c r="O22" s="68"/>
      <c r="P22" s="68"/>
      <c r="Q22" s="68"/>
      <c r="R22" s="98">
        <f t="shared" si="3"/>
        <v>86.83164349471937</v>
      </c>
      <c r="S22" s="98"/>
      <c r="T22" s="98"/>
      <c r="U22" s="68">
        <v>12381676</v>
      </c>
      <c r="V22" s="68"/>
      <c r="W22" s="68"/>
      <c r="X22" s="68"/>
      <c r="Y22" s="98">
        <f t="shared" si="4"/>
        <v>54.28780294949818</v>
      </c>
      <c r="Z22" s="98"/>
      <c r="AA22" s="98"/>
      <c r="AB22" s="68">
        <v>10963430</v>
      </c>
      <c r="AC22" s="68"/>
      <c r="AD22" s="68"/>
      <c r="AE22" s="68"/>
      <c r="AF22" s="98">
        <f t="shared" si="0"/>
        <v>88.54560561914235</v>
      </c>
      <c r="AG22" s="98"/>
      <c r="AH22" s="98"/>
    </row>
    <row r="23" spans="1:34" s="11" customFormat="1" ht="20.25" customHeight="1">
      <c r="A23" s="10"/>
      <c r="B23" s="117" t="s">
        <v>9</v>
      </c>
      <c r="C23" s="136"/>
      <c r="D23" s="136"/>
      <c r="E23" s="136"/>
      <c r="F23" s="136"/>
      <c r="G23" s="68">
        <v>1495169</v>
      </c>
      <c r="H23" s="68"/>
      <c r="I23" s="68"/>
      <c r="J23" s="68"/>
      <c r="K23" s="69">
        <f>G23/'33'!AB23*100</f>
        <v>97.19044118172818</v>
      </c>
      <c r="L23" s="69"/>
      <c r="M23" s="69"/>
      <c r="N23" s="68">
        <v>1471340</v>
      </c>
      <c r="O23" s="68"/>
      <c r="P23" s="68"/>
      <c r="Q23" s="68"/>
      <c r="R23" s="98">
        <f t="shared" si="3"/>
        <v>98.4062671176302</v>
      </c>
      <c r="S23" s="98"/>
      <c r="T23" s="98"/>
      <c r="U23" s="68">
        <v>1374053</v>
      </c>
      <c r="V23" s="68"/>
      <c r="W23" s="68"/>
      <c r="X23" s="68"/>
      <c r="Y23" s="98">
        <f t="shared" si="4"/>
        <v>93.38786412385988</v>
      </c>
      <c r="Z23" s="98"/>
      <c r="AA23" s="98"/>
      <c r="AB23" s="68">
        <v>1201805</v>
      </c>
      <c r="AC23" s="68"/>
      <c r="AD23" s="68"/>
      <c r="AE23" s="68"/>
      <c r="AF23" s="98">
        <f t="shared" si="0"/>
        <v>87.46423900679231</v>
      </c>
      <c r="AG23" s="98"/>
      <c r="AH23" s="98"/>
    </row>
    <row r="24" spans="1:34" ht="20.25" customHeight="1">
      <c r="A24" s="164" t="s">
        <v>14</v>
      </c>
      <c r="B24" s="118"/>
      <c r="C24" s="118"/>
      <c r="D24" s="118"/>
      <c r="E24" s="118"/>
      <c r="F24" s="118"/>
      <c r="G24" s="68">
        <v>7332728</v>
      </c>
      <c r="H24" s="68"/>
      <c r="I24" s="68"/>
      <c r="J24" s="68"/>
      <c r="K24" s="69">
        <f>G24/'33'!AB24*100</f>
        <v>90.10415015474209</v>
      </c>
      <c r="L24" s="69"/>
      <c r="M24" s="69"/>
      <c r="N24" s="68">
        <v>7664820</v>
      </c>
      <c r="O24" s="68"/>
      <c r="P24" s="68"/>
      <c r="Q24" s="68"/>
      <c r="R24" s="98">
        <f t="shared" si="3"/>
        <v>104.52890111292822</v>
      </c>
      <c r="S24" s="98"/>
      <c r="T24" s="98"/>
      <c r="U24" s="68">
        <v>7845338</v>
      </c>
      <c r="V24" s="68"/>
      <c r="W24" s="68"/>
      <c r="X24" s="68"/>
      <c r="Y24" s="98">
        <f t="shared" si="4"/>
        <v>102.3551498926263</v>
      </c>
      <c r="Z24" s="98"/>
      <c r="AA24" s="98"/>
      <c r="AB24" s="68">
        <v>8132569</v>
      </c>
      <c r="AC24" s="68"/>
      <c r="AD24" s="68"/>
      <c r="AE24" s="68"/>
      <c r="AF24" s="98">
        <f t="shared" si="0"/>
        <v>103.6611679445806</v>
      </c>
      <c r="AG24" s="98"/>
      <c r="AH24" s="98"/>
    </row>
    <row r="25" spans="1:34" ht="20.25" customHeight="1">
      <c r="A25" s="132" t="s">
        <v>15</v>
      </c>
      <c r="B25" s="118"/>
      <c r="C25" s="118"/>
      <c r="D25" s="118"/>
      <c r="E25" s="118"/>
      <c r="F25" s="118"/>
      <c r="G25" s="68">
        <v>3239830</v>
      </c>
      <c r="H25" s="68"/>
      <c r="I25" s="68"/>
      <c r="J25" s="68"/>
      <c r="K25" s="69">
        <f>G25/'33'!AB25*100</f>
        <v>105.43160725576739</v>
      </c>
      <c r="L25" s="69"/>
      <c r="M25" s="69"/>
      <c r="N25" s="68">
        <v>2600621</v>
      </c>
      <c r="O25" s="68"/>
      <c r="P25" s="68"/>
      <c r="Q25" s="68"/>
      <c r="R25" s="98">
        <f t="shared" si="3"/>
        <v>80.27029195976331</v>
      </c>
      <c r="S25" s="98"/>
      <c r="T25" s="98"/>
      <c r="U25" s="68">
        <v>2605572</v>
      </c>
      <c r="V25" s="68"/>
      <c r="W25" s="68"/>
      <c r="X25" s="68"/>
      <c r="Y25" s="98">
        <f t="shared" si="4"/>
        <v>100.19037760596412</v>
      </c>
      <c r="Z25" s="98"/>
      <c r="AA25" s="98"/>
      <c r="AB25" s="68">
        <v>2399978</v>
      </c>
      <c r="AC25" s="68"/>
      <c r="AD25" s="68"/>
      <c r="AE25" s="68"/>
      <c r="AF25" s="98">
        <f t="shared" si="0"/>
        <v>92.1094485203249</v>
      </c>
      <c r="AG25" s="98"/>
      <c r="AH25" s="98"/>
    </row>
    <row r="26" spans="1:34" s="11" customFormat="1" ht="20.25" customHeight="1">
      <c r="A26" s="132" t="s">
        <v>16</v>
      </c>
      <c r="B26" s="118"/>
      <c r="C26" s="118"/>
      <c r="D26" s="118"/>
      <c r="E26" s="118"/>
      <c r="F26" s="118"/>
      <c r="G26" s="68">
        <v>2383547</v>
      </c>
      <c r="H26" s="68"/>
      <c r="I26" s="68"/>
      <c r="J26" s="68"/>
      <c r="K26" s="69">
        <f>G26/'33'!AB26*100</f>
        <v>98.38391051306394</v>
      </c>
      <c r="L26" s="69"/>
      <c r="M26" s="69"/>
      <c r="N26" s="68">
        <v>2247603</v>
      </c>
      <c r="O26" s="68"/>
      <c r="P26" s="68"/>
      <c r="Q26" s="68"/>
      <c r="R26" s="98">
        <f t="shared" si="3"/>
        <v>94.2965672587954</v>
      </c>
      <c r="S26" s="98"/>
      <c r="T26" s="98"/>
      <c r="U26" s="68">
        <v>2134771</v>
      </c>
      <c r="V26" s="68"/>
      <c r="W26" s="68"/>
      <c r="X26" s="68"/>
      <c r="Y26" s="98">
        <f t="shared" si="4"/>
        <v>94.9798963607007</v>
      </c>
      <c r="Z26" s="98"/>
      <c r="AA26" s="98"/>
      <c r="AB26" s="68">
        <v>2175288</v>
      </c>
      <c r="AC26" s="68"/>
      <c r="AD26" s="68"/>
      <c r="AE26" s="68"/>
      <c r="AF26" s="98">
        <f t="shared" si="0"/>
        <v>101.89795533104021</v>
      </c>
      <c r="AG26" s="98"/>
      <c r="AH26" s="98"/>
    </row>
    <row r="27" spans="1:34" ht="20.25" customHeight="1">
      <c r="A27" s="132" t="s">
        <v>0</v>
      </c>
      <c r="B27" s="118"/>
      <c r="C27" s="118"/>
      <c r="D27" s="118"/>
      <c r="E27" s="118"/>
      <c r="F27" s="118"/>
      <c r="G27" s="68">
        <v>1104421</v>
      </c>
      <c r="H27" s="68"/>
      <c r="I27" s="68"/>
      <c r="J27" s="68"/>
      <c r="K27" s="69">
        <f>G27/'33'!AB27*100</f>
        <v>95.71351316685761</v>
      </c>
      <c r="L27" s="69"/>
      <c r="M27" s="69"/>
      <c r="N27" s="68">
        <v>1097752</v>
      </c>
      <c r="O27" s="68"/>
      <c r="P27" s="68"/>
      <c r="Q27" s="68"/>
      <c r="R27" s="98">
        <f t="shared" si="3"/>
        <v>99.39615418395702</v>
      </c>
      <c r="S27" s="98"/>
      <c r="T27" s="98"/>
      <c r="U27" s="68">
        <v>1061884</v>
      </c>
      <c r="V27" s="68"/>
      <c r="W27" s="68"/>
      <c r="X27" s="68"/>
      <c r="Y27" s="98">
        <f t="shared" si="4"/>
        <v>96.73259534029543</v>
      </c>
      <c r="Z27" s="98"/>
      <c r="AA27" s="98"/>
      <c r="AB27" s="68">
        <v>980624</v>
      </c>
      <c r="AC27" s="68"/>
      <c r="AD27" s="68"/>
      <c r="AE27" s="68"/>
      <c r="AF27" s="98">
        <f t="shared" si="0"/>
        <v>92.34756338733797</v>
      </c>
      <c r="AG27" s="98"/>
      <c r="AH27" s="98"/>
    </row>
    <row r="28" spans="1:34" ht="20.25" customHeight="1">
      <c r="A28" s="132" t="s">
        <v>19</v>
      </c>
      <c r="B28" s="118"/>
      <c r="C28" s="118"/>
      <c r="D28" s="118"/>
      <c r="E28" s="118"/>
      <c r="F28" s="118"/>
      <c r="G28" s="68">
        <v>4033845</v>
      </c>
      <c r="H28" s="68"/>
      <c r="I28" s="68"/>
      <c r="J28" s="68"/>
      <c r="K28" s="69">
        <f>G28/'33'!AB28*100</f>
        <v>94.29707525237826</v>
      </c>
      <c r="L28" s="69"/>
      <c r="M28" s="69"/>
      <c r="N28" s="68">
        <v>3692591</v>
      </c>
      <c r="O28" s="68"/>
      <c r="P28" s="68"/>
      <c r="Q28" s="68"/>
      <c r="R28" s="98">
        <f>SUM(N28/G28)*100</f>
        <v>91.54023022699187</v>
      </c>
      <c r="S28" s="98"/>
      <c r="T28" s="98"/>
      <c r="U28" s="68">
        <v>2354882</v>
      </c>
      <c r="V28" s="68"/>
      <c r="W28" s="68"/>
      <c r="X28" s="68"/>
      <c r="Y28" s="98">
        <f>SUM(U28/N28)*100</f>
        <v>63.773160905174706</v>
      </c>
      <c r="Z28" s="98"/>
      <c r="AA28" s="98"/>
      <c r="AB28" s="68">
        <v>1841068</v>
      </c>
      <c r="AC28" s="68"/>
      <c r="AD28" s="68"/>
      <c r="AE28" s="68"/>
      <c r="AF28" s="98">
        <f t="shared" si="0"/>
        <v>78.18090248258723</v>
      </c>
      <c r="AG28" s="98"/>
      <c r="AH28" s="98"/>
    </row>
    <row r="29" spans="1:34" s="11" customFormat="1" ht="20.25" customHeight="1">
      <c r="A29" s="132" t="s">
        <v>20</v>
      </c>
      <c r="B29" s="118"/>
      <c r="C29" s="118"/>
      <c r="D29" s="118"/>
      <c r="E29" s="118"/>
      <c r="F29" s="118"/>
      <c r="G29" s="68">
        <v>6264094</v>
      </c>
      <c r="H29" s="68"/>
      <c r="I29" s="68"/>
      <c r="J29" s="68"/>
      <c r="K29" s="69">
        <f>G29/'33'!AB29*100</f>
        <v>101.34175505625322</v>
      </c>
      <c r="L29" s="69"/>
      <c r="M29" s="69"/>
      <c r="N29" s="68">
        <v>5679766</v>
      </c>
      <c r="O29" s="68"/>
      <c r="P29" s="68"/>
      <c r="Q29" s="68"/>
      <c r="R29" s="98">
        <f>SUM(N29/G29)*100</f>
        <v>90.6717874923333</v>
      </c>
      <c r="S29" s="98"/>
      <c r="T29" s="98"/>
      <c r="U29" s="68">
        <v>5674830</v>
      </c>
      <c r="V29" s="68"/>
      <c r="W29" s="68"/>
      <c r="X29" s="68"/>
      <c r="Y29" s="98">
        <f>SUM(U29/N29)*100</f>
        <v>99.91309501130856</v>
      </c>
      <c r="Z29" s="98"/>
      <c r="AA29" s="98"/>
      <c r="AB29" s="68">
        <v>5813693</v>
      </c>
      <c r="AC29" s="68"/>
      <c r="AD29" s="68"/>
      <c r="AE29" s="68"/>
      <c r="AF29" s="98">
        <f t="shared" si="0"/>
        <v>102.44699841228724</v>
      </c>
      <c r="AG29" s="98"/>
      <c r="AH29" s="98"/>
    </row>
    <row r="30" spans="1:34" ht="20.25" customHeight="1">
      <c r="A30" s="132" t="s">
        <v>17</v>
      </c>
      <c r="B30" s="118"/>
      <c r="C30" s="118"/>
      <c r="D30" s="118"/>
      <c r="E30" s="118"/>
      <c r="F30" s="118"/>
      <c r="G30" s="68">
        <v>17965908</v>
      </c>
      <c r="H30" s="68"/>
      <c r="I30" s="68"/>
      <c r="J30" s="68"/>
      <c r="K30" s="69">
        <f>G30/'33'!AB30*100</f>
        <v>99.46091201019084</v>
      </c>
      <c r="L30" s="69"/>
      <c r="M30" s="69"/>
      <c r="N30" s="68">
        <v>17454822</v>
      </c>
      <c r="O30" s="68"/>
      <c r="P30" s="68"/>
      <c r="Q30" s="68"/>
      <c r="R30" s="98">
        <f t="shared" si="3"/>
        <v>97.15524536806043</v>
      </c>
      <c r="S30" s="98"/>
      <c r="T30" s="98"/>
      <c r="U30" s="68">
        <v>17067097</v>
      </c>
      <c r="V30" s="68"/>
      <c r="W30" s="68"/>
      <c r="X30" s="68"/>
      <c r="Y30" s="98">
        <f>SUM(U30/N30)*100</f>
        <v>97.77869404798284</v>
      </c>
      <c r="Z30" s="98"/>
      <c r="AA30" s="98"/>
      <c r="AB30" s="68">
        <v>16628647</v>
      </c>
      <c r="AC30" s="68"/>
      <c r="AD30" s="68"/>
      <c r="AE30" s="68"/>
      <c r="AF30" s="98">
        <f t="shared" si="0"/>
        <v>97.43102180763373</v>
      </c>
      <c r="AG30" s="98"/>
      <c r="AH30" s="98"/>
    </row>
    <row r="31" spans="1:34" s="11" customFormat="1" ht="20.25" customHeight="1">
      <c r="A31" s="132" t="s">
        <v>18</v>
      </c>
      <c r="B31" s="118"/>
      <c r="C31" s="118"/>
      <c r="D31" s="118"/>
      <c r="E31" s="118"/>
      <c r="F31" s="118"/>
      <c r="G31" s="68">
        <v>1119</v>
      </c>
      <c r="H31" s="68"/>
      <c r="I31" s="68"/>
      <c r="J31" s="68"/>
      <c r="K31" s="69">
        <f>G31/'33'!AB31*100</f>
        <v>100.26881720430107</v>
      </c>
      <c r="L31" s="69"/>
      <c r="M31" s="69"/>
      <c r="N31" s="68">
        <v>993</v>
      </c>
      <c r="O31" s="68"/>
      <c r="P31" s="68"/>
      <c r="Q31" s="68"/>
      <c r="R31" s="98">
        <f t="shared" si="3"/>
        <v>88.73994638069705</v>
      </c>
      <c r="S31" s="98"/>
      <c r="T31" s="98"/>
      <c r="U31" s="68">
        <v>953</v>
      </c>
      <c r="V31" s="68"/>
      <c r="W31" s="68"/>
      <c r="X31" s="68"/>
      <c r="Y31" s="98">
        <f>SUM(U31/N31)*100</f>
        <v>95.9718026183283</v>
      </c>
      <c r="Z31" s="98"/>
      <c r="AA31" s="98"/>
      <c r="AB31" s="68">
        <v>850</v>
      </c>
      <c r="AC31" s="68"/>
      <c r="AD31" s="68"/>
      <c r="AE31" s="68"/>
      <c r="AF31" s="98">
        <f t="shared" si="0"/>
        <v>89.19202518363065</v>
      </c>
      <c r="AG31" s="98"/>
      <c r="AH31" s="98"/>
    </row>
    <row r="32" spans="1:34" ht="20.25" customHeight="1">
      <c r="A32" s="132" t="s">
        <v>89</v>
      </c>
      <c r="B32" s="118"/>
      <c r="C32" s="118"/>
      <c r="D32" s="118"/>
      <c r="E32" s="118"/>
      <c r="F32" s="118"/>
      <c r="G32" s="68">
        <v>0</v>
      </c>
      <c r="H32" s="68"/>
      <c r="I32" s="68"/>
      <c r="J32" s="68"/>
      <c r="K32" s="69" t="s">
        <v>90</v>
      </c>
      <c r="L32" s="69"/>
      <c r="M32" s="69"/>
      <c r="N32" s="68">
        <v>0</v>
      </c>
      <c r="O32" s="68"/>
      <c r="P32" s="68"/>
      <c r="Q32" s="68"/>
      <c r="R32" s="56" t="s">
        <v>95</v>
      </c>
      <c r="S32" s="57"/>
      <c r="T32" s="58"/>
      <c r="U32" s="68">
        <v>0</v>
      </c>
      <c r="V32" s="68"/>
      <c r="W32" s="68"/>
      <c r="X32" s="68"/>
      <c r="Y32" s="56" t="s">
        <v>95</v>
      </c>
      <c r="Z32" s="57"/>
      <c r="AA32" s="58"/>
      <c r="AB32" s="68">
        <v>0</v>
      </c>
      <c r="AC32" s="68"/>
      <c r="AD32" s="68"/>
      <c r="AE32" s="68"/>
      <c r="AF32" s="98" t="s">
        <v>109</v>
      </c>
      <c r="AG32" s="98"/>
      <c r="AH32" s="98"/>
    </row>
    <row r="33" spans="1:34" s="11" customFormat="1" ht="20.25" customHeight="1">
      <c r="A33" s="132" t="s">
        <v>25</v>
      </c>
      <c r="B33" s="118"/>
      <c r="C33" s="118"/>
      <c r="D33" s="118"/>
      <c r="E33" s="118"/>
      <c r="F33" s="118"/>
      <c r="G33" s="68" t="s">
        <v>90</v>
      </c>
      <c r="H33" s="68"/>
      <c r="I33" s="68"/>
      <c r="J33" s="68"/>
      <c r="K33" s="69" t="s">
        <v>90</v>
      </c>
      <c r="L33" s="69"/>
      <c r="M33" s="69"/>
      <c r="N33" s="68" t="s">
        <v>90</v>
      </c>
      <c r="O33" s="68"/>
      <c r="P33" s="68"/>
      <c r="Q33" s="68"/>
      <c r="R33" s="69" t="s">
        <v>90</v>
      </c>
      <c r="S33" s="69"/>
      <c r="T33" s="69"/>
      <c r="U33" s="68" t="s">
        <v>90</v>
      </c>
      <c r="V33" s="68"/>
      <c r="W33" s="68"/>
      <c r="X33" s="68"/>
      <c r="Y33" s="69" t="s">
        <v>90</v>
      </c>
      <c r="Z33" s="69"/>
      <c r="AA33" s="69"/>
      <c r="AB33" s="68" t="s">
        <v>106</v>
      </c>
      <c r="AC33" s="68"/>
      <c r="AD33" s="68"/>
      <c r="AE33" s="68"/>
      <c r="AF33" s="98" t="s">
        <v>109</v>
      </c>
      <c r="AG33" s="98"/>
      <c r="AH33" s="98"/>
    </row>
    <row r="34" spans="1:34" ht="20.25" customHeight="1">
      <c r="A34" s="111" t="s">
        <v>87</v>
      </c>
      <c r="B34" s="112"/>
      <c r="C34" s="112"/>
      <c r="D34" s="112"/>
      <c r="E34" s="112"/>
      <c r="F34" s="113"/>
      <c r="G34" s="62">
        <f>G28+G29+G35+G36</f>
        <v>10503314</v>
      </c>
      <c r="H34" s="63"/>
      <c r="I34" s="63"/>
      <c r="J34" s="64"/>
      <c r="K34" s="65">
        <f>G34/'33'!AB34*100</f>
        <v>98.39321184887524</v>
      </c>
      <c r="L34" s="66"/>
      <c r="M34" s="67"/>
      <c r="N34" s="62">
        <f>N28+N29+N35+N36</f>
        <v>9570606</v>
      </c>
      <c r="O34" s="63"/>
      <c r="P34" s="63"/>
      <c r="Q34" s="64"/>
      <c r="R34" s="65">
        <f>SUM(N34/G34)*100</f>
        <v>91.11986940502779</v>
      </c>
      <c r="S34" s="66"/>
      <c r="T34" s="67"/>
      <c r="U34" s="62">
        <f>U28+U29+U35+U36</f>
        <v>8189902</v>
      </c>
      <c r="V34" s="63"/>
      <c r="W34" s="63"/>
      <c r="X34" s="64"/>
      <c r="Y34" s="65">
        <f>SUM(U34/N34)*100</f>
        <v>85.57349451017</v>
      </c>
      <c r="Z34" s="66"/>
      <c r="AA34" s="67"/>
      <c r="AB34" s="275">
        <f>AB35+AB36</f>
        <v>154542</v>
      </c>
      <c r="AC34" s="275"/>
      <c r="AD34" s="275"/>
      <c r="AE34" s="275"/>
      <c r="AF34" s="98">
        <f t="shared" si="0"/>
        <v>1.886982286234927</v>
      </c>
      <c r="AG34" s="98"/>
      <c r="AH34" s="98"/>
    </row>
    <row r="35" spans="1:34" ht="20.25" customHeight="1">
      <c r="A35" s="132" t="s">
        <v>21</v>
      </c>
      <c r="B35" s="118"/>
      <c r="C35" s="118"/>
      <c r="D35" s="118"/>
      <c r="E35" s="118"/>
      <c r="F35" s="118"/>
      <c r="G35" s="68">
        <v>22704</v>
      </c>
      <c r="H35" s="68"/>
      <c r="I35" s="68"/>
      <c r="J35" s="68"/>
      <c r="K35" s="69">
        <f>G35/'33'!AB35*100</f>
        <v>86.73925501432664</v>
      </c>
      <c r="L35" s="69"/>
      <c r="M35" s="69"/>
      <c r="N35" s="68">
        <v>22137</v>
      </c>
      <c r="O35" s="68"/>
      <c r="P35" s="68"/>
      <c r="Q35" s="68"/>
      <c r="R35" s="98">
        <f>SUM(N35/G35)*100</f>
        <v>97.50264270613108</v>
      </c>
      <c r="S35" s="98"/>
      <c r="T35" s="98"/>
      <c r="U35" s="68">
        <v>21085</v>
      </c>
      <c r="V35" s="68"/>
      <c r="W35" s="68"/>
      <c r="X35" s="68"/>
      <c r="Y35" s="98">
        <f>SUM(U35/N35)*100</f>
        <v>95.24777521796088</v>
      </c>
      <c r="Z35" s="98"/>
      <c r="AA35" s="98"/>
      <c r="AB35" s="68">
        <v>20060</v>
      </c>
      <c r="AC35" s="68"/>
      <c r="AD35" s="68"/>
      <c r="AE35" s="68"/>
      <c r="AF35" s="98">
        <f t="shared" si="0"/>
        <v>95.13872421152479</v>
      </c>
      <c r="AG35" s="98"/>
      <c r="AH35" s="98"/>
    </row>
    <row r="36" spans="1:34" ht="20.25" customHeight="1">
      <c r="A36" s="143" t="s">
        <v>80</v>
      </c>
      <c r="B36" s="144"/>
      <c r="C36" s="144"/>
      <c r="D36" s="144"/>
      <c r="E36" s="144"/>
      <c r="F36" s="145"/>
      <c r="G36" s="68">
        <v>182671</v>
      </c>
      <c r="H36" s="68"/>
      <c r="I36" s="68"/>
      <c r="J36" s="68"/>
      <c r="K36" s="69">
        <f>G36/'33'!AB36*100</f>
        <v>96.29569104576748</v>
      </c>
      <c r="L36" s="69"/>
      <c r="M36" s="69"/>
      <c r="N36" s="68">
        <v>176112</v>
      </c>
      <c r="O36" s="68"/>
      <c r="P36" s="68"/>
      <c r="Q36" s="68"/>
      <c r="R36" s="98">
        <f>SUM(N36/G36)*100</f>
        <v>96.40939174800597</v>
      </c>
      <c r="S36" s="98"/>
      <c r="T36" s="98"/>
      <c r="U36" s="68">
        <v>139105</v>
      </c>
      <c r="V36" s="68"/>
      <c r="W36" s="68"/>
      <c r="X36" s="68"/>
      <c r="Y36" s="98">
        <f>SUM(U36/N36)*100</f>
        <v>78.98666757517944</v>
      </c>
      <c r="Z36" s="98"/>
      <c r="AA36" s="98"/>
      <c r="AB36" s="68">
        <v>134482</v>
      </c>
      <c r="AC36" s="68"/>
      <c r="AD36" s="68"/>
      <c r="AE36" s="68"/>
      <c r="AF36" s="98">
        <f t="shared" si="0"/>
        <v>96.67661119298371</v>
      </c>
      <c r="AG36" s="98"/>
      <c r="AH36" s="98"/>
    </row>
    <row r="37" spans="1:34" ht="20.25" customHeight="1">
      <c r="A37" s="111" t="s">
        <v>88</v>
      </c>
      <c r="B37" s="112"/>
      <c r="C37" s="112"/>
      <c r="D37" s="112"/>
      <c r="E37" s="112"/>
      <c r="F37" s="113"/>
      <c r="G37" s="62">
        <f>G39</f>
        <v>40</v>
      </c>
      <c r="H37" s="63"/>
      <c r="I37" s="63"/>
      <c r="J37" s="64"/>
      <c r="K37" s="65" t="s">
        <v>90</v>
      </c>
      <c r="L37" s="66"/>
      <c r="M37" s="67"/>
      <c r="N37" s="62">
        <f>N39</f>
        <v>0</v>
      </c>
      <c r="O37" s="63"/>
      <c r="P37" s="63"/>
      <c r="Q37" s="64"/>
      <c r="R37" s="65" t="s">
        <v>90</v>
      </c>
      <c r="S37" s="66"/>
      <c r="T37" s="67"/>
      <c r="U37" s="62">
        <f>U42</f>
        <v>41866</v>
      </c>
      <c r="V37" s="63"/>
      <c r="W37" s="63"/>
      <c r="X37" s="64"/>
      <c r="Y37" s="65" t="s">
        <v>90</v>
      </c>
      <c r="Z37" s="66"/>
      <c r="AA37" s="67"/>
      <c r="AB37" s="275">
        <f>AB39+AB42</f>
        <v>22751</v>
      </c>
      <c r="AC37" s="275"/>
      <c r="AD37" s="275"/>
      <c r="AE37" s="275"/>
      <c r="AF37" s="98">
        <f t="shared" si="0"/>
        <v>54.342425834806285</v>
      </c>
      <c r="AG37" s="98"/>
      <c r="AH37" s="98"/>
    </row>
    <row r="38" spans="1:34" ht="20.25" customHeight="1">
      <c r="A38" s="132" t="s">
        <v>22</v>
      </c>
      <c r="B38" s="118"/>
      <c r="C38" s="118"/>
      <c r="D38" s="118"/>
      <c r="E38" s="118"/>
      <c r="F38" s="118"/>
      <c r="G38" s="68" t="s">
        <v>90</v>
      </c>
      <c r="H38" s="68"/>
      <c r="I38" s="68"/>
      <c r="J38" s="68"/>
      <c r="K38" s="69" t="s">
        <v>90</v>
      </c>
      <c r="L38" s="69"/>
      <c r="M38" s="69"/>
      <c r="N38" s="68" t="s">
        <v>90</v>
      </c>
      <c r="O38" s="68"/>
      <c r="P38" s="68"/>
      <c r="Q38" s="68"/>
      <c r="R38" s="98" t="s">
        <v>90</v>
      </c>
      <c r="S38" s="98"/>
      <c r="T38" s="98"/>
      <c r="U38" s="68" t="s">
        <v>90</v>
      </c>
      <c r="V38" s="68"/>
      <c r="W38" s="68"/>
      <c r="X38" s="68"/>
      <c r="Y38" s="98" t="s">
        <v>90</v>
      </c>
      <c r="Z38" s="98"/>
      <c r="AA38" s="98"/>
      <c r="AB38" s="68" t="s">
        <v>106</v>
      </c>
      <c r="AC38" s="68"/>
      <c r="AD38" s="68"/>
      <c r="AE38" s="68"/>
      <c r="AF38" s="98" t="s">
        <v>109</v>
      </c>
      <c r="AG38" s="98"/>
      <c r="AH38" s="98"/>
    </row>
    <row r="39" spans="1:34" s="11" customFormat="1" ht="20.25" customHeight="1">
      <c r="A39" s="209" t="s">
        <v>6</v>
      </c>
      <c r="B39" s="210"/>
      <c r="C39" s="210"/>
      <c r="D39" s="210"/>
      <c r="E39" s="211" t="s">
        <v>93</v>
      </c>
      <c r="F39" s="212"/>
      <c r="G39" s="68">
        <v>40</v>
      </c>
      <c r="H39" s="68"/>
      <c r="I39" s="68"/>
      <c r="J39" s="68"/>
      <c r="K39" s="98" t="s">
        <v>90</v>
      </c>
      <c r="L39" s="98"/>
      <c r="M39" s="98"/>
      <c r="N39" s="68">
        <v>0</v>
      </c>
      <c r="O39" s="68"/>
      <c r="P39" s="68"/>
      <c r="Q39" s="68"/>
      <c r="R39" s="56" t="s">
        <v>90</v>
      </c>
      <c r="S39" s="57"/>
      <c r="T39" s="58"/>
      <c r="U39" s="68">
        <v>0</v>
      </c>
      <c r="V39" s="68"/>
      <c r="W39" s="68"/>
      <c r="X39" s="68"/>
      <c r="Y39" s="56" t="s">
        <v>90</v>
      </c>
      <c r="Z39" s="57"/>
      <c r="AA39" s="58"/>
      <c r="AB39" s="68">
        <v>0</v>
      </c>
      <c r="AC39" s="68"/>
      <c r="AD39" s="68"/>
      <c r="AE39" s="68"/>
      <c r="AF39" s="98" t="s">
        <v>109</v>
      </c>
      <c r="AG39" s="98"/>
      <c r="AH39" s="98"/>
    </row>
    <row r="40" spans="1:34" ht="20.25" customHeight="1">
      <c r="A40" s="213" t="s">
        <v>23</v>
      </c>
      <c r="B40" s="214"/>
      <c r="C40" s="214"/>
      <c r="D40" s="214"/>
      <c r="E40" s="211" t="s">
        <v>93</v>
      </c>
      <c r="F40" s="212"/>
      <c r="G40" s="68" t="s">
        <v>90</v>
      </c>
      <c r="H40" s="68"/>
      <c r="I40" s="68"/>
      <c r="J40" s="68"/>
      <c r="K40" s="69" t="s">
        <v>90</v>
      </c>
      <c r="L40" s="69"/>
      <c r="M40" s="69"/>
      <c r="N40" s="68" t="s">
        <v>90</v>
      </c>
      <c r="O40" s="68"/>
      <c r="P40" s="68"/>
      <c r="Q40" s="68"/>
      <c r="R40" s="98" t="s">
        <v>90</v>
      </c>
      <c r="S40" s="98"/>
      <c r="T40" s="98"/>
      <c r="U40" s="68" t="s">
        <v>90</v>
      </c>
      <c r="V40" s="68"/>
      <c r="W40" s="68"/>
      <c r="X40" s="68"/>
      <c r="Y40" s="98" t="s">
        <v>90</v>
      </c>
      <c r="Z40" s="98"/>
      <c r="AA40" s="98"/>
      <c r="AB40" s="68" t="s">
        <v>106</v>
      </c>
      <c r="AC40" s="68"/>
      <c r="AD40" s="68"/>
      <c r="AE40" s="68"/>
      <c r="AF40" s="98" t="s">
        <v>109</v>
      </c>
      <c r="AG40" s="98"/>
      <c r="AH40" s="98"/>
    </row>
    <row r="41" spans="1:34" ht="20.25" customHeight="1">
      <c r="A41" s="213" t="s">
        <v>24</v>
      </c>
      <c r="B41" s="214"/>
      <c r="C41" s="214"/>
      <c r="D41" s="214"/>
      <c r="E41" s="211" t="s">
        <v>94</v>
      </c>
      <c r="F41" s="212"/>
      <c r="G41" s="68" t="s">
        <v>90</v>
      </c>
      <c r="H41" s="68"/>
      <c r="I41" s="68"/>
      <c r="J41" s="68"/>
      <c r="K41" s="69" t="s">
        <v>90</v>
      </c>
      <c r="L41" s="69"/>
      <c r="M41" s="69"/>
      <c r="N41" s="68" t="s">
        <v>90</v>
      </c>
      <c r="O41" s="68"/>
      <c r="P41" s="68"/>
      <c r="Q41" s="68"/>
      <c r="R41" s="98" t="s">
        <v>90</v>
      </c>
      <c r="S41" s="98"/>
      <c r="T41" s="98"/>
      <c r="U41" s="68" t="s">
        <v>90</v>
      </c>
      <c r="V41" s="68"/>
      <c r="W41" s="68"/>
      <c r="X41" s="68"/>
      <c r="Y41" s="98" t="s">
        <v>90</v>
      </c>
      <c r="Z41" s="98"/>
      <c r="AA41" s="98"/>
      <c r="AB41" s="68" t="s">
        <v>106</v>
      </c>
      <c r="AC41" s="68"/>
      <c r="AD41" s="68"/>
      <c r="AE41" s="68"/>
      <c r="AF41" s="98" t="s">
        <v>109</v>
      </c>
      <c r="AG41" s="98"/>
      <c r="AH41" s="98"/>
    </row>
    <row r="42" spans="1:34" ht="20.25" customHeight="1">
      <c r="A42" s="213" t="s">
        <v>20</v>
      </c>
      <c r="B42" s="214"/>
      <c r="C42" s="214"/>
      <c r="D42" s="214"/>
      <c r="E42" s="211" t="s">
        <v>94</v>
      </c>
      <c r="F42" s="212"/>
      <c r="G42" s="68" t="s">
        <v>90</v>
      </c>
      <c r="H42" s="68"/>
      <c r="I42" s="68"/>
      <c r="J42" s="68"/>
      <c r="K42" s="69" t="s">
        <v>90</v>
      </c>
      <c r="L42" s="69"/>
      <c r="M42" s="69"/>
      <c r="N42" s="68" t="s">
        <v>90</v>
      </c>
      <c r="O42" s="68"/>
      <c r="P42" s="68"/>
      <c r="Q42" s="68"/>
      <c r="R42" s="98" t="s">
        <v>90</v>
      </c>
      <c r="S42" s="98"/>
      <c r="T42" s="98"/>
      <c r="U42" s="68">
        <v>41866</v>
      </c>
      <c r="V42" s="68"/>
      <c r="W42" s="68"/>
      <c r="X42" s="68"/>
      <c r="Y42" s="98" t="s">
        <v>90</v>
      </c>
      <c r="Z42" s="98"/>
      <c r="AA42" s="98"/>
      <c r="AB42" s="68">
        <v>22751</v>
      </c>
      <c r="AC42" s="68"/>
      <c r="AD42" s="68"/>
      <c r="AE42" s="68"/>
      <c r="AF42" s="98">
        <f t="shared" si="0"/>
        <v>54.342425834806285</v>
      </c>
      <c r="AG42" s="98"/>
      <c r="AH42" s="98"/>
    </row>
    <row r="43" spans="1:34" ht="20.25" customHeight="1">
      <c r="A43" s="139" t="s">
        <v>26</v>
      </c>
      <c r="B43" s="140"/>
      <c r="C43" s="140"/>
      <c r="D43" s="140"/>
      <c r="E43" s="141"/>
      <c r="F43" s="28" t="s">
        <v>96</v>
      </c>
      <c r="G43" s="116">
        <f>G7+G34+G37</f>
        <v>132831648</v>
      </c>
      <c r="H43" s="116"/>
      <c r="I43" s="116"/>
      <c r="J43" s="116"/>
      <c r="K43" s="288">
        <f>G43/'33'!AB43*100</f>
        <v>120.92807811898805</v>
      </c>
      <c r="L43" s="288"/>
      <c r="M43" s="288"/>
      <c r="N43" s="116">
        <f>N7+N34+N37</f>
        <v>125852778</v>
      </c>
      <c r="O43" s="116"/>
      <c r="P43" s="116"/>
      <c r="Q43" s="116"/>
      <c r="R43" s="138">
        <f>SUM(N43/G43)*100</f>
        <v>94.7460788862606</v>
      </c>
      <c r="S43" s="138"/>
      <c r="T43" s="138"/>
      <c r="U43" s="116">
        <f>U7+U34+U37</f>
        <v>110682212</v>
      </c>
      <c r="V43" s="116"/>
      <c r="W43" s="116"/>
      <c r="X43" s="116"/>
      <c r="Y43" s="138">
        <f>SUM(U43/N43)*100</f>
        <v>87.94578376331113</v>
      </c>
      <c r="Z43" s="138"/>
      <c r="AA43" s="138"/>
      <c r="AB43" s="272">
        <f>AB7+AB34+AB37</f>
        <v>105024397</v>
      </c>
      <c r="AC43" s="273"/>
      <c r="AD43" s="273"/>
      <c r="AE43" s="274"/>
      <c r="AF43" s="98">
        <f t="shared" si="0"/>
        <v>94.88823461533276</v>
      </c>
      <c r="AG43" s="98"/>
      <c r="AH43" s="98"/>
    </row>
    <row r="44" spans="1:34" s="11" customFormat="1" ht="20.25" customHeight="1">
      <c r="A44" s="132" t="s">
        <v>27</v>
      </c>
      <c r="B44" s="118"/>
      <c r="C44" s="118"/>
      <c r="D44" s="118"/>
      <c r="E44" s="142"/>
      <c r="F44" s="12" t="s">
        <v>59</v>
      </c>
      <c r="G44" s="68">
        <v>138576970</v>
      </c>
      <c r="H44" s="68"/>
      <c r="I44" s="68"/>
      <c r="J44" s="68"/>
      <c r="K44" s="287">
        <f>G44/'33'!AB44*100</f>
        <v>120.35186032584177</v>
      </c>
      <c r="L44" s="287"/>
      <c r="M44" s="287"/>
      <c r="N44" s="68">
        <v>131453813</v>
      </c>
      <c r="O44" s="68"/>
      <c r="P44" s="68"/>
      <c r="Q44" s="68"/>
      <c r="R44" s="98">
        <f>SUM(N44/G44)*100</f>
        <v>94.85978297836934</v>
      </c>
      <c r="S44" s="98"/>
      <c r="T44" s="98"/>
      <c r="U44" s="68">
        <v>116026584</v>
      </c>
      <c r="V44" s="68"/>
      <c r="W44" s="68"/>
      <c r="X44" s="68"/>
      <c r="Y44" s="98">
        <f>SUM(U44/N44)*100</f>
        <v>88.26414491301215</v>
      </c>
      <c r="Z44" s="98"/>
      <c r="AA44" s="98"/>
      <c r="AB44" s="68">
        <v>110102417</v>
      </c>
      <c r="AC44" s="68"/>
      <c r="AD44" s="68"/>
      <c r="AE44" s="68"/>
      <c r="AF44" s="98">
        <f t="shared" si="0"/>
        <v>94.89412960740101</v>
      </c>
      <c r="AG44" s="98"/>
      <c r="AH44" s="98"/>
    </row>
    <row r="45" spans="1:34" ht="20.25" customHeight="1">
      <c r="A45" s="132" t="s">
        <v>34</v>
      </c>
      <c r="B45" s="118"/>
      <c r="C45" s="118"/>
      <c r="D45" s="142"/>
      <c r="E45" s="148" t="s">
        <v>60</v>
      </c>
      <c r="F45" s="149"/>
      <c r="G45" s="98">
        <f>SUM(G43/G44)*100</f>
        <v>95.8540571351791</v>
      </c>
      <c r="H45" s="98"/>
      <c r="I45" s="98"/>
      <c r="J45" s="98"/>
      <c r="K45" s="69" t="s">
        <v>90</v>
      </c>
      <c r="L45" s="69"/>
      <c r="M45" s="69"/>
      <c r="N45" s="98">
        <f>SUM(N43/N44)*100</f>
        <v>95.73916125202089</v>
      </c>
      <c r="O45" s="98"/>
      <c r="P45" s="98"/>
      <c r="Q45" s="98"/>
      <c r="R45" s="98" t="s">
        <v>90</v>
      </c>
      <c r="S45" s="98"/>
      <c r="T45" s="98"/>
      <c r="U45" s="98">
        <f>SUM(U43/U44)*100</f>
        <v>95.39383836380118</v>
      </c>
      <c r="V45" s="98"/>
      <c r="W45" s="98"/>
      <c r="X45" s="98"/>
      <c r="Y45" s="98" t="s">
        <v>90</v>
      </c>
      <c r="Z45" s="98"/>
      <c r="AA45" s="98"/>
      <c r="AB45" s="98">
        <f>SUM(AB43/AB44)*100</f>
        <v>95.38791232893644</v>
      </c>
      <c r="AC45" s="98"/>
      <c r="AD45" s="98"/>
      <c r="AE45" s="98"/>
      <c r="AF45" s="98">
        <f t="shared" si="0"/>
        <v>99.99378782218392</v>
      </c>
      <c r="AG45" s="98"/>
      <c r="AH45" s="98"/>
    </row>
    <row r="46" spans="1:34" ht="20.25" customHeight="1">
      <c r="A46" s="132" t="s">
        <v>35</v>
      </c>
      <c r="B46" s="118"/>
      <c r="C46" s="118"/>
      <c r="D46" s="118"/>
      <c r="E46" s="142"/>
      <c r="F46" s="12" t="s">
        <v>61</v>
      </c>
      <c r="G46" s="68">
        <v>141292392</v>
      </c>
      <c r="H46" s="68"/>
      <c r="I46" s="68"/>
      <c r="J46" s="68"/>
      <c r="K46" s="69">
        <f>G46/'33'!AB46*100</f>
        <v>98.66989658398086</v>
      </c>
      <c r="L46" s="69"/>
      <c r="M46" s="69"/>
      <c r="N46" s="68">
        <v>141067674</v>
      </c>
      <c r="O46" s="68"/>
      <c r="P46" s="68"/>
      <c r="Q46" s="68"/>
      <c r="R46" s="98">
        <f>SUM(N46/G46)*100</f>
        <v>99.84095534315817</v>
      </c>
      <c r="S46" s="98"/>
      <c r="T46" s="98"/>
      <c r="U46" s="68">
        <v>131499545</v>
      </c>
      <c r="V46" s="68"/>
      <c r="W46" s="68"/>
      <c r="X46" s="68"/>
      <c r="Y46" s="98">
        <f>SUM(U46/N46)*100</f>
        <v>93.21734829199778</v>
      </c>
      <c r="Z46" s="98"/>
      <c r="AA46" s="98"/>
      <c r="AB46" s="68">
        <v>143776450</v>
      </c>
      <c r="AC46" s="68"/>
      <c r="AD46" s="68"/>
      <c r="AE46" s="68"/>
      <c r="AF46" s="98">
        <f t="shared" si="0"/>
        <v>109.33608173321056</v>
      </c>
      <c r="AG46" s="98"/>
      <c r="AH46" s="98"/>
    </row>
    <row r="47" spans="1:34" s="11" customFormat="1" ht="20.25" customHeight="1">
      <c r="A47" s="132" t="s">
        <v>36</v>
      </c>
      <c r="B47" s="118"/>
      <c r="C47" s="118"/>
      <c r="D47" s="118"/>
      <c r="E47" s="142"/>
      <c r="F47" s="12" t="s">
        <v>62</v>
      </c>
      <c r="G47" s="68">
        <v>2074042</v>
      </c>
      <c r="H47" s="68"/>
      <c r="I47" s="68"/>
      <c r="J47" s="68"/>
      <c r="K47" s="69">
        <f>G47/'33'!AB47*100</f>
        <v>7.6742197615223455</v>
      </c>
      <c r="L47" s="69"/>
      <c r="M47" s="69"/>
      <c r="N47" s="68">
        <v>1940095</v>
      </c>
      <c r="O47" s="68"/>
      <c r="P47" s="68"/>
      <c r="Q47" s="68"/>
      <c r="R47" s="98">
        <f>SUM(N47/G47)*100</f>
        <v>93.54174119906926</v>
      </c>
      <c r="S47" s="98"/>
      <c r="T47" s="98"/>
      <c r="U47" s="68">
        <v>8132352</v>
      </c>
      <c r="V47" s="68"/>
      <c r="W47" s="68"/>
      <c r="X47" s="68"/>
      <c r="Y47" s="98">
        <f>SUM(U47/N47)*100</f>
        <v>419.17287555506306</v>
      </c>
      <c r="Z47" s="98"/>
      <c r="AA47" s="98"/>
      <c r="AB47" s="68">
        <v>15556335</v>
      </c>
      <c r="AC47" s="68"/>
      <c r="AD47" s="68"/>
      <c r="AE47" s="68"/>
      <c r="AF47" s="98">
        <f t="shared" si="0"/>
        <v>191.2894941094532</v>
      </c>
      <c r="AG47" s="98"/>
      <c r="AH47" s="98"/>
    </row>
    <row r="48" spans="1:34" ht="20.25" customHeight="1">
      <c r="A48" s="132" t="s">
        <v>41</v>
      </c>
      <c r="B48" s="118"/>
      <c r="C48" s="142"/>
      <c r="D48" s="148" t="s">
        <v>63</v>
      </c>
      <c r="E48" s="149"/>
      <c r="F48" s="149"/>
      <c r="G48" s="68">
        <f>SUM(G43+G46+G47)</f>
        <v>276198082</v>
      </c>
      <c r="H48" s="68"/>
      <c r="I48" s="68"/>
      <c r="J48" s="68"/>
      <c r="K48" s="69">
        <f>G48/'33'!AB48*100</f>
        <v>98.61869068039653</v>
      </c>
      <c r="L48" s="69"/>
      <c r="M48" s="69"/>
      <c r="N48" s="68">
        <f>SUM(N43+N46+N47)</f>
        <v>268860547</v>
      </c>
      <c r="O48" s="68"/>
      <c r="P48" s="68"/>
      <c r="Q48" s="68"/>
      <c r="R48" s="98">
        <f>SUM(N48/G48)*100</f>
        <v>97.34337945185297</v>
      </c>
      <c r="S48" s="98"/>
      <c r="T48" s="98"/>
      <c r="U48" s="68">
        <f>SUM(U43+U46+U47)</f>
        <v>250314109</v>
      </c>
      <c r="V48" s="68"/>
      <c r="W48" s="68"/>
      <c r="X48" s="68"/>
      <c r="Y48" s="98">
        <f>SUM(U48/N48)*100</f>
        <v>93.10183728816114</v>
      </c>
      <c r="Z48" s="98"/>
      <c r="AA48" s="98"/>
      <c r="AB48" s="68">
        <f>SUM(AB43+AB46+AB47)</f>
        <v>264357182</v>
      </c>
      <c r="AC48" s="68"/>
      <c r="AD48" s="68"/>
      <c r="AE48" s="68"/>
      <c r="AF48" s="98">
        <f t="shared" si="0"/>
        <v>105.61018036741987</v>
      </c>
      <c r="AG48" s="98"/>
      <c r="AH48" s="98"/>
    </row>
    <row r="49" spans="1:34" ht="20.25" customHeight="1">
      <c r="A49" s="132" t="s">
        <v>37</v>
      </c>
      <c r="B49" s="118"/>
      <c r="C49" s="118"/>
      <c r="D49" s="118"/>
      <c r="E49" s="142"/>
      <c r="F49" s="12" t="s">
        <v>64</v>
      </c>
      <c r="G49" s="68">
        <v>453718878</v>
      </c>
      <c r="H49" s="68"/>
      <c r="I49" s="68"/>
      <c r="J49" s="68"/>
      <c r="K49" s="69">
        <f>G49/'33'!AB49*100</f>
        <v>97.74594623526642</v>
      </c>
      <c r="L49" s="69"/>
      <c r="M49" s="69"/>
      <c r="N49" s="68">
        <v>456154995</v>
      </c>
      <c r="O49" s="68"/>
      <c r="P49" s="68"/>
      <c r="Q49" s="68"/>
      <c r="R49" s="98">
        <f>SUM(N49/G49)*100</f>
        <v>100.53692211590102</v>
      </c>
      <c r="S49" s="98"/>
      <c r="T49" s="98"/>
      <c r="U49" s="68">
        <v>502814475</v>
      </c>
      <c r="V49" s="68"/>
      <c r="W49" s="68"/>
      <c r="X49" s="68"/>
      <c r="Y49" s="98">
        <f>SUM(U49/N49)*100</f>
        <v>110.2288653004885</v>
      </c>
      <c r="Z49" s="98"/>
      <c r="AA49" s="98"/>
      <c r="AB49" s="68">
        <v>484160046</v>
      </c>
      <c r="AC49" s="68"/>
      <c r="AD49" s="68"/>
      <c r="AE49" s="68"/>
      <c r="AF49" s="98">
        <f t="shared" si="0"/>
        <v>96.28999761790867</v>
      </c>
      <c r="AG49" s="98"/>
      <c r="AH49" s="98"/>
    </row>
    <row r="50" spans="1:34" s="11" customFormat="1" ht="20.25" customHeight="1">
      <c r="A50" s="132" t="s">
        <v>38</v>
      </c>
      <c r="B50" s="118"/>
      <c r="C50" s="118"/>
      <c r="D50" s="118"/>
      <c r="E50" s="142"/>
      <c r="F50" s="12" t="s">
        <v>65</v>
      </c>
      <c r="G50" s="68">
        <v>450355327</v>
      </c>
      <c r="H50" s="68"/>
      <c r="I50" s="68"/>
      <c r="J50" s="68"/>
      <c r="K50" s="69">
        <f>G50/'33'!AB50*100</f>
        <v>97.69909158079344</v>
      </c>
      <c r="L50" s="69"/>
      <c r="M50" s="69"/>
      <c r="N50" s="68">
        <v>453115341</v>
      </c>
      <c r="O50" s="68"/>
      <c r="P50" s="68"/>
      <c r="Q50" s="68"/>
      <c r="R50" s="98">
        <f>SUM(N50/G50)*100</f>
        <v>100.61285252655621</v>
      </c>
      <c r="S50" s="98"/>
      <c r="T50" s="98"/>
      <c r="U50" s="68">
        <v>497689922</v>
      </c>
      <c r="V50" s="68"/>
      <c r="W50" s="68"/>
      <c r="X50" s="68"/>
      <c r="Y50" s="98">
        <f>SUM(U50/N50)*100</f>
        <v>109.83735860755152</v>
      </c>
      <c r="Z50" s="98"/>
      <c r="AA50" s="98"/>
      <c r="AB50" s="68">
        <v>474601009</v>
      </c>
      <c r="AC50" s="68"/>
      <c r="AD50" s="68"/>
      <c r="AE50" s="68"/>
      <c r="AF50" s="98">
        <f t="shared" si="0"/>
        <v>95.3607834960339</v>
      </c>
      <c r="AG50" s="98"/>
      <c r="AH50" s="98"/>
    </row>
    <row r="51" spans="1:34" ht="11.25" customHeight="1">
      <c r="A51" s="154" t="s">
        <v>47</v>
      </c>
      <c r="B51" s="150"/>
      <c r="C51" s="160" t="s">
        <v>44</v>
      </c>
      <c r="D51" s="161"/>
      <c r="E51" s="148" t="s">
        <v>66</v>
      </c>
      <c r="F51" s="149"/>
      <c r="G51" s="98">
        <f>SUM(G43/G49)*100</f>
        <v>29.276200405309122</v>
      </c>
      <c r="H51" s="98"/>
      <c r="I51" s="98"/>
      <c r="J51" s="98"/>
      <c r="K51" s="69" t="s">
        <v>90</v>
      </c>
      <c r="L51" s="69"/>
      <c r="M51" s="69"/>
      <c r="N51" s="98">
        <f>SUM(N43/N49)*100</f>
        <v>27.589915572447037</v>
      </c>
      <c r="O51" s="98"/>
      <c r="P51" s="98"/>
      <c r="Q51" s="98"/>
      <c r="R51" s="98" t="s">
        <v>90</v>
      </c>
      <c r="S51" s="98"/>
      <c r="T51" s="98"/>
      <c r="U51" s="98">
        <f>SUM(U43/U49)*100</f>
        <v>22.012534941441373</v>
      </c>
      <c r="V51" s="98"/>
      <c r="W51" s="98"/>
      <c r="X51" s="98"/>
      <c r="Y51" s="98" t="s">
        <v>90</v>
      </c>
      <c r="Z51" s="98"/>
      <c r="AA51" s="98"/>
      <c r="AB51" s="98">
        <f>SUM(AB43/AB49)*100</f>
        <v>21.692082580477944</v>
      </c>
      <c r="AC51" s="98"/>
      <c r="AD51" s="98"/>
      <c r="AE51" s="98"/>
      <c r="AF51" s="98" t="s">
        <v>90</v>
      </c>
      <c r="AG51" s="98"/>
      <c r="AH51" s="98"/>
    </row>
    <row r="52" spans="1:34" ht="11.25" customHeight="1">
      <c r="A52" s="155"/>
      <c r="B52" s="156"/>
      <c r="C52" s="162"/>
      <c r="D52" s="163"/>
      <c r="E52" s="148" t="s">
        <v>67</v>
      </c>
      <c r="F52" s="149"/>
      <c r="G52" s="98"/>
      <c r="H52" s="98"/>
      <c r="I52" s="98"/>
      <c r="J52" s="98"/>
      <c r="K52" s="69"/>
      <c r="L52" s="69"/>
      <c r="M52" s="69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</row>
    <row r="53" spans="1:34" ht="11.25" customHeight="1">
      <c r="A53" s="155"/>
      <c r="B53" s="156"/>
      <c r="C53" s="150" t="s">
        <v>46</v>
      </c>
      <c r="D53" s="151"/>
      <c r="E53" s="128" t="s">
        <v>68</v>
      </c>
      <c r="F53" s="129"/>
      <c r="G53" s="98">
        <f>SUM(G48/G49)*100</f>
        <v>60.8742759872557</v>
      </c>
      <c r="H53" s="98"/>
      <c r="I53" s="98"/>
      <c r="J53" s="98"/>
      <c r="K53" s="69" t="s">
        <v>90</v>
      </c>
      <c r="L53" s="69"/>
      <c r="M53" s="69"/>
      <c r="N53" s="98">
        <f>SUM(N48/N49)*100</f>
        <v>58.94061228026233</v>
      </c>
      <c r="O53" s="98"/>
      <c r="P53" s="98"/>
      <c r="Q53" s="98"/>
      <c r="R53" s="68" t="s">
        <v>90</v>
      </c>
      <c r="S53" s="68"/>
      <c r="T53" s="68"/>
      <c r="U53" s="98">
        <f>SUM(U48/U49)*100</f>
        <v>49.78259804473608</v>
      </c>
      <c r="V53" s="98"/>
      <c r="W53" s="98"/>
      <c r="X53" s="98"/>
      <c r="Y53" s="68" t="s">
        <v>90</v>
      </c>
      <c r="Z53" s="68"/>
      <c r="AA53" s="68"/>
      <c r="AB53" s="98">
        <f>SUM(AB48/AB49)*100</f>
        <v>54.60119730738789</v>
      </c>
      <c r="AC53" s="98"/>
      <c r="AD53" s="98"/>
      <c r="AE53" s="98"/>
      <c r="AF53" s="68" t="s">
        <v>90</v>
      </c>
      <c r="AG53" s="68"/>
      <c r="AH53" s="68"/>
    </row>
    <row r="54" spans="1:34" s="11" customFormat="1" ht="11.25" customHeight="1" thickBot="1">
      <c r="A54" s="157"/>
      <c r="B54" s="152"/>
      <c r="C54" s="152"/>
      <c r="D54" s="153"/>
      <c r="E54" s="158" t="s">
        <v>69</v>
      </c>
      <c r="F54" s="159"/>
      <c r="G54" s="177"/>
      <c r="H54" s="177"/>
      <c r="I54" s="177"/>
      <c r="J54" s="177"/>
      <c r="K54" s="286"/>
      <c r="L54" s="286"/>
      <c r="M54" s="286"/>
      <c r="N54" s="177"/>
      <c r="O54" s="177"/>
      <c r="P54" s="177"/>
      <c r="Q54" s="177"/>
      <c r="R54" s="178"/>
      <c r="S54" s="178"/>
      <c r="T54" s="178"/>
      <c r="U54" s="177"/>
      <c r="V54" s="177"/>
      <c r="W54" s="177"/>
      <c r="X54" s="177"/>
      <c r="Y54" s="178"/>
      <c r="Z54" s="178"/>
      <c r="AA54" s="178"/>
      <c r="AB54" s="177"/>
      <c r="AC54" s="177"/>
      <c r="AD54" s="177"/>
      <c r="AE54" s="177"/>
      <c r="AF54" s="178"/>
      <c r="AG54" s="178"/>
      <c r="AH54" s="178"/>
    </row>
    <row r="55" spans="1:34" ht="13.5">
      <c r="A55" s="22"/>
      <c r="B55" s="22"/>
      <c r="C55" s="22"/>
      <c r="D55" s="22"/>
      <c r="E55" s="22"/>
      <c r="F55" s="15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4"/>
      <c r="U55" s="23"/>
      <c r="V55" s="23"/>
      <c r="W55" s="23"/>
      <c r="X55" s="23"/>
      <c r="Y55" s="23"/>
      <c r="Z55" s="23"/>
      <c r="AA55" s="24"/>
      <c r="AB55" s="15"/>
      <c r="AC55" s="15"/>
      <c r="AD55" s="15"/>
      <c r="AE55" s="15"/>
      <c r="AF55" s="15"/>
      <c r="AG55" s="15"/>
      <c r="AH55" s="15"/>
    </row>
    <row r="56" spans="1:34" ht="13.5">
      <c r="A56" s="22"/>
      <c r="B56" s="22"/>
      <c r="C56" s="22"/>
      <c r="D56" s="22"/>
      <c r="E56" s="22"/>
      <c r="F56" s="15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4"/>
      <c r="U56" s="23"/>
      <c r="V56" s="23"/>
      <c r="W56" s="23"/>
      <c r="X56" s="23"/>
      <c r="Y56" s="23"/>
      <c r="Z56" s="23"/>
      <c r="AA56" s="24"/>
      <c r="AB56" s="15"/>
      <c r="AC56" s="15"/>
      <c r="AD56" s="15"/>
      <c r="AE56" s="15"/>
      <c r="AF56" s="15"/>
      <c r="AG56" s="15"/>
      <c r="AH56" s="15"/>
    </row>
  </sheetData>
  <mergeCells count="451">
    <mergeCell ref="R36:T36"/>
    <mergeCell ref="E41:F41"/>
    <mergeCell ref="G37:J37"/>
    <mergeCell ref="K37:M37"/>
    <mergeCell ref="N37:Q37"/>
    <mergeCell ref="G39:J39"/>
    <mergeCell ref="G40:J40"/>
    <mergeCell ref="G41:J41"/>
    <mergeCell ref="K41:M41"/>
    <mergeCell ref="N41:Q41"/>
    <mergeCell ref="G17:J17"/>
    <mergeCell ref="K17:M17"/>
    <mergeCell ref="N17:Q17"/>
    <mergeCell ref="R17:T17"/>
    <mergeCell ref="G16:J16"/>
    <mergeCell ref="K16:M16"/>
    <mergeCell ref="N16:Q16"/>
    <mergeCell ref="R16:T16"/>
    <mergeCell ref="G15:J15"/>
    <mergeCell ref="K15:M15"/>
    <mergeCell ref="N15:Q15"/>
    <mergeCell ref="R15:T15"/>
    <mergeCell ref="G13:J13"/>
    <mergeCell ref="K13:M13"/>
    <mergeCell ref="N13:Q13"/>
    <mergeCell ref="R13:T13"/>
    <mergeCell ref="K7:M7"/>
    <mergeCell ref="N7:Q7"/>
    <mergeCell ref="N11:Q11"/>
    <mergeCell ref="G8:J8"/>
    <mergeCell ref="G9:J9"/>
    <mergeCell ref="K8:M8"/>
    <mergeCell ref="N8:Q8"/>
    <mergeCell ref="K9:M9"/>
    <mergeCell ref="N9:Q9"/>
    <mergeCell ref="G7:J7"/>
    <mergeCell ref="G12:J12"/>
    <mergeCell ref="C11:F11"/>
    <mergeCell ref="R7:T7"/>
    <mergeCell ref="K10:M10"/>
    <mergeCell ref="N10:Q10"/>
    <mergeCell ref="R10:T10"/>
    <mergeCell ref="R8:T8"/>
    <mergeCell ref="R9:T9"/>
    <mergeCell ref="G10:J10"/>
    <mergeCell ref="G11:J11"/>
    <mergeCell ref="G18:J18"/>
    <mergeCell ref="B18:F18"/>
    <mergeCell ref="R20:T20"/>
    <mergeCell ref="K18:M18"/>
    <mergeCell ref="N18:Q18"/>
    <mergeCell ref="R18:T18"/>
    <mergeCell ref="K19:M19"/>
    <mergeCell ref="N19:Q19"/>
    <mergeCell ref="K20:M20"/>
    <mergeCell ref="R19:T19"/>
    <mergeCell ref="R11:T11"/>
    <mergeCell ref="K12:M12"/>
    <mergeCell ref="N12:Q12"/>
    <mergeCell ref="R12:T12"/>
    <mergeCell ref="K11:M11"/>
    <mergeCell ref="A27:F27"/>
    <mergeCell ref="A30:F30"/>
    <mergeCell ref="A31:F31"/>
    <mergeCell ref="R14:T14"/>
    <mergeCell ref="G14:J14"/>
    <mergeCell ref="K14:M14"/>
    <mergeCell ref="N14:Q14"/>
    <mergeCell ref="G20:J20"/>
    <mergeCell ref="G19:J19"/>
    <mergeCell ref="N20:Q20"/>
    <mergeCell ref="B22:F22"/>
    <mergeCell ref="A4:C4"/>
    <mergeCell ref="D6:F6"/>
    <mergeCell ref="D4:F4"/>
    <mergeCell ref="A5:F5"/>
    <mergeCell ref="B14:F14"/>
    <mergeCell ref="B9:F9"/>
    <mergeCell ref="A6:C6"/>
    <mergeCell ref="C12:F12"/>
    <mergeCell ref="A7:F7"/>
    <mergeCell ref="A8:F8"/>
    <mergeCell ref="A21:F21"/>
    <mergeCell ref="B19:F19"/>
    <mergeCell ref="B20:F20"/>
    <mergeCell ref="C13:F13"/>
    <mergeCell ref="C10:F10"/>
    <mergeCell ref="C15:F15"/>
    <mergeCell ref="C16:F16"/>
    <mergeCell ref="C17:F17"/>
    <mergeCell ref="G24:J24"/>
    <mergeCell ref="G25:J25"/>
    <mergeCell ref="K25:M25"/>
    <mergeCell ref="K23:M23"/>
    <mergeCell ref="K24:M24"/>
    <mergeCell ref="G27:J27"/>
    <mergeCell ref="G30:J30"/>
    <mergeCell ref="G31:J31"/>
    <mergeCell ref="K31:M31"/>
    <mergeCell ref="K27:M27"/>
    <mergeCell ref="G28:J28"/>
    <mergeCell ref="G29:J29"/>
    <mergeCell ref="K30:M30"/>
    <mergeCell ref="G32:J32"/>
    <mergeCell ref="K32:M32"/>
    <mergeCell ref="G33:J33"/>
    <mergeCell ref="G43:J43"/>
    <mergeCell ref="K34:M34"/>
    <mergeCell ref="K33:M33"/>
    <mergeCell ref="K38:M38"/>
    <mergeCell ref="G36:J36"/>
    <mergeCell ref="K36:M36"/>
    <mergeCell ref="G38:J38"/>
    <mergeCell ref="G50:J50"/>
    <mergeCell ref="K50:M50"/>
    <mergeCell ref="G46:J46"/>
    <mergeCell ref="K46:M46"/>
    <mergeCell ref="G48:J48"/>
    <mergeCell ref="K48:M48"/>
    <mergeCell ref="G49:J49"/>
    <mergeCell ref="G34:J34"/>
    <mergeCell ref="G44:J44"/>
    <mergeCell ref="K44:M44"/>
    <mergeCell ref="K43:M43"/>
    <mergeCell ref="G42:J42"/>
    <mergeCell ref="K42:M42"/>
    <mergeCell ref="G35:J35"/>
    <mergeCell ref="K35:M35"/>
    <mergeCell ref="K39:M39"/>
    <mergeCell ref="R23:T23"/>
    <mergeCell ref="N24:Q24"/>
    <mergeCell ref="R24:T24"/>
    <mergeCell ref="K49:M49"/>
    <mergeCell ref="N25:Q25"/>
    <mergeCell ref="R25:T25"/>
    <mergeCell ref="K28:M28"/>
    <mergeCell ref="K29:M29"/>
    <mergeCell ref="R37:T37"/>
    <mergeCell ref="N36:Q36"/>
    <mergeCell ref="N31:Q31"/>
    <mergeCell ref="R31:T31"/>
    <mergeCell ref="N30:Q30"/>
    <mergeCell ref="R30:T30"/>
    <mergeCell ref="R27:T27"/>
    <mergeCell ref="N28:Q28"/>
    <mergeCell ref="R28:T28"/>
    <mergeCell ref="N29:Q29"/>
    <mergeCell ref="R29:T29"/>
    <mergeCell ref="R39:T39"/>
    <mergeCell ref="K40:M40"/>
    <mergeCell ref="N40:Q40"/>
    <mergeCell ref="R40:T40"/>
    <mergeCell ref="R21:T21"/>
    <mergeCell ref="A32:F32"/>
    <mergeCell ref="A28:F28"/>
    <mergeCell ref="A29:F29"/>
    <mergeCell ref="A24:F24"/>
    <mergeCell ref="A25:F25"/>
    <mergeCell ref="A26:F26"/>
    <mergeCell ref="B23:F23"/>
    <mergeCell ref="N22:Q22"/>
    <mergeCell ref="R22:T22"/>
    <mergeCell ref="A35:F35"/>
    <mergeCell ref="A34:F34"/>
    <mergeCell ref="A33:F33"/>
    <mergeCell ref="A43:E43"/>
    <mergeCell ref="E42:F42"/>
    <mergeCell ref="A44:E44"/>
    <mergeCell ref="A36:F36"/>
    <mergeCell ref="A37:F37"/>
    <mergeCell ref="A38:F38"/>
    <mergeCell ref="A39:D39"/>
    <mergeCell ref="E39:F39"/>
    <mergeCell ref="A40:D40"/>
    <mergeCell ref="E40:F40"/>
    <mergeCell ref="A41:D41"/>
    <mergeCell ref="A42:D42"/>
    <mergeCell ref="A50:E50"/>
    <mergeCell ref="A45:D45"/>
    <mergeCell ref="E45:F45"/>
    <mergeCell ref="C53:D54"/>
    <mergeCell ref="A51:B54"/>
    <mergeCell ref="E54:F54"/>
    <mergeCell ref="E51:F51"/>
    <mergeCell ref="E52:F52"/>
    <mergeCell ref="C51:D52"/>
    <mergeCell ref="E53:F53"/>
    <mergeCell ref="A46:E46"/>
    <mergeCell ref="A47:E47"/>
    <mergeCell ref="A49:E49"/>
    <mergeCell ref="D48:F48"/>
    <mergeCell ref="A48:C48"/>
    <mergeCell ref="N21:Q21"/>
    <mergeCell ref="G26:J26"/>
    <mergeCell ref="K26:M26"/>
    <mergeCell ref="N26:Q26"/>
    <mergeCell ref="G21:J21"/>
    <mergeCell ref="G22:J22"/>
    <mergeCell ref="K22:M22"/>
    <mergeCell ref="K21:M21"/>
    <mergeCell ref="N23:Q23"/>
    <mergeCell ref="G23:J23"/>
    <mergeCell ref="R26:T26"/>
    <mergeCell ref="N32:Q32"/>
    <mergeCell ref="R32:T32"/>
    <mergeCell ref="N35:Q35"/>
    <mergeCell ref="R35:T35"/>
    <mergeCell ref="N34:Q34"/>
    <mergeCell ref="N33:Q33"/>
    <mergeCell ref="R33:T33"/>
    <mergeCell ref="R34:T34"/>
    <mergeCell ref="N27:Q27"/>
    <mergeCell ref="N38:Q38"/>
    <mergeCell ref="R38:T38"/>
    <mergeCell ref="N44:Q44"/>
    <mergeCell ref="R44:T44"/>
    <mergeCell ref="N42:Q42"/>
    <mergeCell ref="R42:T42"/>
    <mergeCell ref="R41:T41"/>
    <mergeCell ref="N43:Q43"/>
    <mergeCell ref="R43:T43"/>
    <mergeCell ref="N39:Q39"/>
    <mergeCell ref="G45:J45"/>
    <mergeCell ref="K45:M45"/>
    <mergeCell ref="N45:Q45"/>
    <mergeCell ref="R45:T45"/>
    <mergeCell ref="N46:Q46"/>
    <mergeCell ref="R46:T46"/>
    <mergeCell ref="G47:J47"/>
    <mergeCell ref="K47:M47"/>
    <mergeCell ref="N47:Q47"/>
    <mergeCell ref="R47:T47"/>
    <mergeCell ref="N50:Q50"/>
    <mergeCell ref="R50:T50"/>
    <mergeCell ref="N48:Q48"/>
    <mergeCell ref="R48:T48"/>
    <mergeCell ref="N49:Q49"/>
    <mergeCell ref="R49:T49"/>
    <mergeCell ref="G53:J54"/>
    <mergeCell ref="K53:M54"/>
    <mergeCell ref="N53:Q54"/>
    <mergeCell ref="R53:T54"/>
    <mergeCell ref="G51:J52"/>
    <mergeCell ref="K51:M52"/>
    <mergeCell ref="N51:Q52"/>
    <mergeCell ref="R51:T52"/>
    <mergeCell ref="K6:M6"/>
    <mergeCell ref="R5:T5"/>
    <mergeCell ref="R6:T6"/>
    <mergeCell ref="G5:J5"/>
    <mergeCell ref="G6:J6"/>
    <mergeCell ref="N5:Q5"/>
    <mergeCell ref="N6:Q6"/>
    <mergeCell ref="K5:M5"/>
    <mergeCell ref="A2:F3"/>
    <mergeCell ref="U4:AA4"/>
    <mergeCell ref="U5:X5"/>
    <mergeCell ref="Y5:AA5"/>
    <mergeCell ref="G4:M4"/>
    <mergeCell ref="N4:T4"/>
    <mergeCell ref="U6:X6"/>
    <mergeCell ref="Y6:AA6"/>
    <mergeCell ref="U7:X7"/>
    <mergeCell ref="Y7:AA7"/>
    <mergeCell ref="U8:X8"/>
    <mergeCell ref="Y8:AA8"/>
    <mergeCell ref="U9:X9"/>
    <mergeCell ref="Y9:AA9"/>
    <mergeCell ref="U10:X10"/>
    <mergeCell ref="Y10:AA10"/>
    <mergeCell ref="U11:X11"/>
    <mergeCell ref="Y11:AA11"/>
    <mergeCell ref="U12:X12"/>
    <mergeCell ref="Y12:AA12"/>
    <mergeCell ref="U13:X13"/>
    <mergeCell ref="Y13:AA13"/>
    <mergeCell ref="Y14:AA14"/>
    <mergeCell ref="U15:X15"/>
    <mergeCell ref="Y15:AA15"/>
    <mergeCell ref="U16:X16"/>
    <mergeCell ref="Y16:AA16"/>
    <mergeCell ref="U14:X14"/>
    <mergeCell ref="U17:X17"/>
    <mergeCell ref="Y17:AA17"/>
    <mergeCell ref="U18:X18"/>
    <mergeCell ref="Y18:AA18"/>
    <mergeCell ref="U19:X19"/>
    <mergeCell ref="Y19:AA19"/>
    <mergeCell ref="U20:X20"/>
    <mergeCell ref="Y20:AA20"/>
    <mergeCell ref="U21:X21"/>
    <mergeCell ref="Y21:AA21"/>
    <mergeCell ref="U22:X22"/>
    <mergeCell ref="Y22:AA22"/>
    <mergeCell ref="U23:X23"/>
    <mergeCell ref="Y23:AA23"/>
    <mergeCell ref="U24:X24"/>
    <mergeCell ref="Y24:AA24"/>
    <mergeCell ref="U25:X25"/>
    <mergeCell ref="Y25:AA25"/>
    <mergeCell ref="U26:X26"/>
    <mergeCell ref="Y26:AA26"/>
    <mergeCell ref="U27:X27"/>
    <mergeCell ref="Y27:AA27"/>
    <mergeCell ref="U28:X28"/>
    <mergeCell ref="Y28:AA28"/>
    <mergeCell ref="U29:X29"/>
    <mergeCell ref="Y29:AA29"/>
    <mergeCell ref="U30:X30"/>
    <mergeCell ref="Y30:AA30"/>
    <mergeCell ref="U31:X31"/>
    <mergeCell ref="Y31:AA31"/>
    <mergeCell ref="U32:X32"/>
    <mergeCell ref="Y32:AA32"/>
    <mergeCell ref="U33:X33"/>
    <mergeCell ref="Y33:AA33"/>
    <mergeCell ref="U34:X34"/>
    <mergeCell ref="Y34:AA34"/>
    <mergeCell ref="U35:X35"/>
    <mergeCell ref="Y35:AA35"/>
    <mergeCell ref="U36:X36"/>
    <mergeCell ref="Y36:AA36"/>
    <mergeCell ref="U37:X37"/>
    <mergeCell ref="Y37:AA37"/>
    <mergeCell ref="U38:X38"/>
    <mergeCell ref="Y38:AA38"/>
    <mergeCell ref="U39:X39"/>
    <mergeCell ref="Y39:AA39"/>
    <mergeCell ref="U40:X40"/>
    <mergeCell ref="Y40:AA40"/>
    <mergeCell ref="U41:X41"/>
    <mergeCell ref="Y41:AA41"/>
    <mergeCell ref="U42:X42"/>
    <mergeCell ref="Y42:AA42"/>
    <mergeCell ref="U43:X43"/>
    <mergeCell ref="Y43:AA43"/>
    <mergeCell ref="U44:X44"/>
    <mergeCell ref="Y44:AA44"/>
    <mergeCell ref="U45:X45"/>
    <mergeCell ref="Y45:AA45"/>
    <mergeCell ref="U46:X46"/>
    <mergeCell ref="Y46:AA46"/>
    <mergeCell ref="U47:X47"/>
    <mergeCell ref="Y47:AA47"/>
    <mergeCell ref="U48:X48"/>
    <mergeCell ref="Y48:AA48"/>
    <mergeCell ref="U49:X49"/>
    <mergeCell ref="Y49:AA49"/>
    <mergeCell ref="U53:X54"/>
    <mergeCell ref="Y53:AA54"/>
    <mergeCell ref="U50:X50"/>
    <mergeCell ref="Y50:AA50"/>
    <mergeCell ref="U51:X52"/>
    <mergeCell ref="Y51:AA52"/>
    <mergeCell ref="AB4:AH4"/>
    <mergeCell ref="AB5:AE5"/>
    <mergeCell ref="AF5:AH5"/>
    <mergeCell ref="AB6:AE6"/>
    <mergeCell ref="AF6:AH6"/>
    <mergeCell ref="AB7:AE7"/>
    <mergeCell ref="AF7:AH7"/>
    <mergeCell ref="AB8:AE8"/>
    <mergeCell ref="AF8:AH8"/>
    <mergeCell ref="AB9:AE9"/>
    <mergeCell ref="AF9:AH9"/>
    <mergeCell ref="AB10:AE10"/>
    <mergeCell ref="AF10:AH10"/>
    <mergeCell ref="AB11:AE11"/>
    <mergeCell ref="AF11:AH11"/>
    <mergeCell ref="AB12:AE12"/>
    <mergeCell ref="AF12:AH12"/>
    <mergeCell ref="AB13:AE13"/>
    <mergeCell ref="AF13:AH13"/>
    <mergeCell ref="AB14:AE14"/>
    <mergeCell ref="AF14:AH14"/>
    <mergeCell ref="AB15:AE15"/>
    <mergeCell ref="AF15:AH15"/>
    <mergeCell ref="AB16:AE16"/>
    <mergeCell ref="AF16:AH16"/>
    <mergeCell ref="AB17:AE17"/>
    <mergeCell ref="AF17:AH17"/>
    <mergeCell ref="AB18:AE18"/>
    <mergeCell ref="AF18:AH18"/>
    <mergeCell ref="AB19:AE19"/>
    <mergeCell ref="AF19:AH19"/>
    <mergeCell ref="AB20:AE20"/>
    <mergeCell ref="AF20:AH20"/>
    <mergeCell ref="AB21:AE21"/>
    <mergeCell ref="AF21:AH21"/>
    <mergeCell ref="AB22:AE22"/>
    <mergeCell ref="AF22:AH22"/>
    <mergeCell ref="AB23:AE23"/>
    <mergeCell ref="AF23:AH23"/>
    <mergeCell ref="AB24:AE24"/>
    <mergeCell ref="AF24:AH24"/>
    <mergeCell ref="AB25:AE25"/>
    <mergeCell ref="AF25:AH25"/>
    <mergeCell ref="AB26:AE26"/>
    <mergeCell ref="AF26:AH26"/>
    <mergeCell ref="AB27:AE27"/>
    <mergeCell ref="AF27:AH27"/>
    <mergeCell ref="AB28:AE28"/>
    <mergeCell ref="AF28:AH28"/>
    <mergeCell ref="AB29:AE29"/>
    <mergeCell ref="AF29:AH29"/>
    <mergeCell ref="AB30:AE30"/>
    <mergeCell ref="AF30:AH30"/>
    <mergeCell ref="AB31:AE31"/>
    <mergeCell ref="AF31:AH31"/>
    <mergeCell ref="AB32:AE32"/>
    <mergeCell ref="AF32:AH32"/>
    <mergeCell ref="AB33:AE33"/>
    <mergeCell ref="AF33:AH33"/>
    <mergeCell ref="AB34:AE34"/>
    <mergeCell ref="AF34:AH34"/>
    <mergeCell ref="AB35:AE35"/>
    <mergeCell ref="AF35:AH35"/>
    <mergeCell ref="AB36:AE36"/>
    <mergeCell ref="AF36:AH36"/>
    <mergeCell ref="AB37:AE37"/>
    <mergeCell ref="AF37:AH37"/>
    <mergeCell ref="AB38:AE38"/>
    <mergeCell ref="AF38:AH38"/>
    <mergeCell ref="AB39:AE39"/>
    <mergeCell ref="AF39:AH39"/>
    <mergeCell ref="AB40:AE40"/>
    <mergeCell ref="AF40:AH40"/>
    <mergeCell ref="AB41:AE41"/>
    <mergeCell ref="AF41:AH41"/>
    <mergeCell ref="AB42:AE42"/>
    <mergeCell ref="AF42:AH42"/>
    <mergeCell ref="AB43:AE43"/>
    <mergeCell ref="AF43:AH43"/>
    <mergeCell ref="AB44:AE44"/>
    <mergeCell ref="AF44:AH44"/>
    <mergeCell ref="AB45:AE45"/>
    <mergeCell ref="AF45:AH45"/>
    <mergeCell ref="AB46:AE46"/>
    <mergeCell ref="AF46:AH46"/>
    <mergeCell ref="AB47:AE47"/>
    <mergeCell ref="AF47:AH47"/>
    <mergeCell ref="AB48:AE48"/>
    <mergeCell ref="AF48:AH48"/>
    <mergeCell ref="AB49:AE49"/>
    <mergeCell ref="AF49:AH49"/>
    <mergeCell ref="AB50:AE50"/>
    <mergeCell ref="AF50:AH50"/>
    <mergeCell ref="AB51:AE52"/>
    <mergeCell ref="AF51:AH52"/>
    <mergeCell ref="AB53:AE54"/>
    <mergeCell ref="AF53:AH54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view="pageBreakPreview" zoomScale="75" zoomScaleSheetLayoutView="75" workbookViewId="0" topLeftCell="A1">
      <selection activeCell="AJ15" sqref="AJ15"/>
    </sheetView>
  </sheetViews>
  <sheetFormatPr defaultColWidth="9.00390625" defaultRowHeight="13.5"/>
  <cols>
    <col min="1" max="1" width="3.375" style="8" customWidth="1"/>
    <col min="2" max="6" width="3.50390625" style="8" customWidth="1"/>
    <col min="7" max="10" width="3.625" style="8" customWidth="1"/>
    <col min="11" max="13" width="3.00390625" style="8" customWidth="1"/>
    <col min="14" max="22" width="4.125" style="8" customWidth="1"/>
    <col min="23" max="23" width="5.00390625" style="8" customWidth="1"/>
    <col min="24" max="30" width="4.125" style="8" customWidth="1"/>
    <col min="31" max="31" width="5.125" style="8" customWidth="1"/>
    <col min="32" max="32" width="4.625" style="8" customWidth="1"/>
    <col min="33" max="33" width="5.125" style="8" customWidth="1"/>
    <col min="34" max="35" width="2.625" style="8" customWidth="1"/>
    <col min="36" max="36" width="2.625" style="35" customWidth="1"/>
    <col min="37" max="42" width="2.625" style="8" customWidth="1"/>
    <col min="43" max="43" width="8.75390625" style="8" customWidth="1"/>
    <col min="44" max="16384" width="2.625" style="8" customWidth="1"/>
  </cols>
  <sheetData>
    <row r="1" spans="1:29" ht="34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8"/>
    </row>
    <row r="2" spans="1:29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  <c r="AC2" s="18"/>
    </row>
    <row r="3" spans="1:29" ht="16.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33" ht="15" customHeight="1">
      <c r="A4" s="216"/>
      <c r="B4" s="217"/>
      <c r="C4" s="217"/>
      <c r="D4" s="217" t="s">
        <v>2</v>
      </c>
      <c r="E4" s="217"/>
      <c r="F4" s="217"/>
      <c r="G4" s="279" t="s">
        <v>103</v>
      </c>
      <c r="H4" s="279"/>
      <c r="I4" s="279"/>
      <c r="J4" s="279"/>
      <c r="K4" s="279"/>
      <c r="L4" s="279"/>
      <c r="M4" s="279"/>
      <c r="N4" s="279" t="s">
        <v>104</v>
      </c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327"/>
    </row>
    <row r="5" spans="1:33" ht="15" customHeight="1">
      <c r="A5" s="219"/>
      <c r="B5" s="220"/>
      <c r="C5" s="220"/>
      <c r="D5" s="220"/>
      <c r="E5" s="220"/>
      <c r="F5" s="220"/>
      <c r="G5" s="280" t="s">
        <v>92</v>
      </c>
      <c r="H5" s="280"/>
      <c r="I5" s="280"/>
      <c r="J5" s="280"/>
      <c r="K5" s="281" t="s">
        <v>53</v>
      </c>
      <c r="L5" s="281"/>
      <c r="M5" s="281"/>
      <c r="N5" s="79" t="s">
        <v>74</v>
      </c>
      <c r="O5" s="81"/>
      <c r="P5" s="79" t="s">
        <v>75</v>
      </c>
      <c r="Q5" s="81"/>
      <c r="R5" s="79" t="s">
        <v>76</v>
      </c>
      <c r="S5" s="81"/>
      <c r="T5" s="79" t="s">
        <v>77</v>
      </c>
      <c r="U5" s="81"/>
      <c r="V5" s="79" t="s">
        <v>5</v>
      </c>
      <c r="W5" s="81"/>
      <c r="X5" s="79" t="s">
        <v>3</v>
      </c>
      <c r="Y5" s="81"/>
      <c r="Z5" s="79" t="s">
        <v>4</v>
      </c>
      <c r="AA5" s="81"/>
      <c r="AB5" s="79" t="s">
        <v>78</v>
      </c>
      <c r="AC5" s="81"/>
      <c r="AD5" s="280" t="s">
        <v>101</v>
      </c>
      <c r="AE5" s="79"/>
      <c r="AF5" s="280" t="s">
        <v>105</v>
      </c>
      <c r="AG5" s="324"/>
    </row>
    <row r="6" spans="1:33" ht="15" customHeight="1">
      <c r="A6" s="244" t="s">
        <v>1</v>
      </c>
      <c r="B6" s="245"/>
      <c r="C6" s="245"/>
      <c r="D6" s="246"/>
      <c r="E6" s="246"/>
      <c r="F6" s="246"/>
      <c r="G6" s="282" t="s">
        <v>52</v>
      </c>
      <c r="H6" s="282"/>
      <c r="I6" s="282"/>
      <c r="J6" s="282"/>
      <c r="K6" s="283" t="s">
        <v>54</v>
      </c>
      <c r="L6" s="283"/>
      <c r="M6" s="283"/>
      <c r="N6" s="328"/>
      <c r="O6" s="329"/>
      <c r="P6" s="328"/>
      <c r="Q6" s="329"/>
      <c r="R6" s="328"/>
      <c r="S6" s="329"/>
      <c r="T6" s="328"/>
      <c r="U6" s="329"/>
      <c r="V6" s="328"/>
      <c r="W6" s="329"/>
      <c r="X6" s="328"/>
      <c r="Y6" s="329"/>
      <c r="Z6" s="328"/>
      <c r="AA6" s="329"/>
      <c r="AB6" s="328"/>
      <c r="AC6" s="329"/>
      <c r="AD6" s="325"/>
      <c r="AE6" s="328"/>
      <c r="AF6" s="325"/>
      <c r="AG6" s="326"/>
    </row>
    <row r="7" spans="1:43" ht="24" customHeight="1">
      <c r="A7" s="111" t="s">
        <v>81</v>
      </c>
      <c r="B7" s="112"/>
      <c r="C7" s="112"/>
      <c r="D7" s="112"/>
      <c r="E7" s="112"/>
      <c r="F7" s="113"/>
      <c r="G7" s="276">
        <f>G8+G21+G24+G25+G26+G27+G28+G29+G30+G31+G32</f>
        <v>101133000</v>
      </c>
      <c r="H7" s="277"/>
      <c r="I7" s="277"/>
      <c r="J7" s="278"/>
      <c r="K7" s="330">
        <f>G7/'34'!N7*100</f>
        <v>86.97205965502606</v>
      </c>
      <c r="L7" s="330"/>
      <c r="M7" s="330"/>
      <c r="N7" s="312">
        <f>SUM('32'!AB7:AE7)/SUM('32'!U7:X7)*100</f>
        <v>82.93714277223955</v>
      </c>
      <c r="O7" s="313"/>
      <c r="P7" s="314">
        <f>SUM('32'!AI7:AL7)/SUM('32'!U7:X7)*100</f>
        <v>85.71635462222206</v>
      </c>
      <c r="Q7" s="315"/>
      <c r="R7" s="316">
        <f>SUM('33'!N7:Q7)/SUM('32'!U7:X7)*100</f>
        <v>87.33663551407366</v>
      </c>
      <c r="S7" s="317"/>
      <c r="T7" s="316">
        <f>SUM('33'!U7:X7)/SUM('32'!U7:X7)*100</f>
        <v>89.61730764452143</v>
      </c>
      <c r="U7" s="317"/>
      <c r="V7" s="318">
        <f>SUM('33'!AB7:AE7)/SUM('32'!U7:X7)*100</f>
        <v>94.09041048796554</v>
      </c>
      <c r="W7" s="319"/>
      <c r="X7" s="316">
        <f>SUM('33'!AI7:AL7)/SUM('32'!U7:X7)*100</f>
        <v>116.06406237341045</v>
      </c>
      <c r="Y7" s="317"/>
      <c r="Z7" s="306">
        <f>SUM('34'!N7:Q7)/SUM('32'!U7:X7)*100</f>
        <v>110.32755238067524</v>
      </c>
      <c r="AA7" s="307"/>
      <c r="AB7" s="306">
        <f>SUM('34'!U7:X7)/SUM('32'!U7:X7)*100</f>
        <v>97.20412452248858</v>
      </c>
      <c r="AC7" s="307"/>
      <c r="AD7" s="308">
        <f>SUM('34'!AB7:AE7)/SUM('32'!U7:X7)*100</f>
        <v>99.47805548835211</v>
      </c>
      <c r="AE7" s="309"/>
      <c r="AF7" s="310">
        <f>SUM(G7)/SUM('32'!U7:X7)*100</f>
        <v>95.954144672451</v>
      </c>
      <c r="AG7" s="311"/>
      <c r="AQ7" s="33"/>
    </row>
    <row r="8" spans="1:43" ht="24" customHeight="1">
      <c r="A8" s="133" t="s">
        <v>7</v>
      </c>
      <c r="B8" s="118"/>
      <c r="C8" s="118"/>
      <c r="D8" s="118"/>
      <c r="E8" s="118"/>
      <c r="F8" s="118"/>
      <c r="G8" s="68">
        <f>G9+G14+G18+G19+G20</f>
        <v>52298000</v>
      </c>
      <c r="H8" s="68"/>
      <c r="I8" s="68"/>
      <c r="J8" s="68"/>
      <c r="K8" s="69">
        <f>G8/'34'!N8*100</f>
        <v>85.82341807935008</v>
      </c>
      <c r="L8" s="69"/>
      <c r="M8" s="69"/>
      <c r="N8" s="59">
        <f>SUM('32'!AB8:AE8)/SUM('32'!U8:X8)*100</f>
        <v>75.73489550413238</v>
      </c>
      <c r="O8" s="61"/>
      <c r="P8" s="298">
        <f>SUM('32'!AI8:AL8)/SUM('32'!U8:X8)*100</f>
        <v>70.69133651433738</v>
      </c>
      <c r="Q8" s="299"/>
      <c r="R8" s="300">
        <f>SUM('33'!N8:Q8)/SUM('32'!U8:X8)*100</f>
        <v>73.58136992502547</v>
      </c>
      <c r="S8" s="301"/>
      <c r="T8" s="300">
        <f>SUM('33'!U8:X8)/SUM('32'!U8:X8)*100</f>
        <v>75.9153632161116</v>
      </c>
      <c r="U8" s="301"/>
      <c r="V8" s="302">
        <f>SUM('33'!AB8:AE8)/SUM('32'!U8:X8)*100</f>
        <v>82.11561836444625</v>
      </c>
      <c r="W8" s="303"/>
      <c r="X8" s="300">
        <f>SUM('33'!AI8:AL8)/SUM('32'!U8:X8)*100</f>
        <v>130.82550851594436</v>
      </c>
      <c r="Y8" s="301"/>
      <c r="Z8" s="304">
        <f>SUM('34'!N8:Q8)/SUM('32'!U8:X8)*100</f>
        <v>127.47322924555942</v>
      </c>
      <c r="AA8" s="305"/>
      <c r="AB8" s="304">
        <f>SUM('34'!U8:X8)/SUM('32'!U8:X8)*100</f>
        <v>121.28614257116598</v>
      </c>
      <c r="AC8" s="305"/>
      <c r="AD8" s="320">
        <f>SUM('34'!AB8:AE8)/SUM('32'!U8:X8)*100</f>
        <v>114.44575734048288</v>
      </c>
      <c r="AE8" s="321"/>
      <c r="AF8" s="322">
        <f>SUM(G8)/SUM('32'!U8:X8)*100</f>
        <v>109.4018824746648</v>
      </c>
      <c r="AG8" s="323"/>
      <c r="AJ8" s="8"/>
      <c r="AQ8" s="33"/>
    </row>
    <row r="9" spans="1:43" ht="24" customHeight="1">
      <c r="A9" s="9"/>
      <c r="B9" s="106" t="s">
        <v>8</v>
      </c>
      <c r="C9" s="106"/>
      <c r="D9" s="106"/>
      <c r="E9" s="106"/>
      <c r="F9" s="106"/>
      <c r="G9" s="68">
        <f>G10+G12</f>
        <v>3977000</v>
      </c>
      <c r="H9" s="68"/>
      <c r="I9" s="68"/>
      <c r="J9" s="68"/>
      <c r="K9" s="69">
        <f>G9/'34'!N9*100</f>
        <v>84.89250649127766</v>
      </c>
      <c r="L9" s="69"/>
      <c r="M9" s="69"/>
      <c r="N9" s="59">
        <f>SUM('32'!AB9:AE9)/SUM('32'!U9:X9)*100</f>
        <v>85.94294126072799</v>
      </c>
      <c r="O9" s="61"/>
      <c r="P9" s="298">
        <f>SUM('32'!AI9:AL9)/SUM('32'!U9:X9)*100</f>
        <v>108.35761681846505</v>
      </c>
      <c r="Q9" s="299"/>
      <c r="R9" s="300">
        <f>SUM('33'!N9:Q9)/SUM('32'!U9:X9)*100</f>
        <v>114.10153537922835</v>
      </c>
      <c r="S9" s="301"/>
      <c r="T9" s="300">
        <f>SUM('33'!U9:X9)/SUM('32'!U9:X9)*100</f>
        <v>117.99050435141199</v>
      </c>
      <c r="U9" s="301"/>
      <c r="V9" s="302">
        <f>SUM('33'!AB9:AE9)/SUM('32'!U9:X9)*100</f>
        <v>123.61143930056264</v>
      </c>
      <c r="W9" s="303"/>
      <c r="X9" s="300">
        <f>SUM('33'!AI9:AL9)/SUM('32'!U9:X9)*100</f>
        <v>128.06658449512398</v>
      </c>
      <c r="Y9" s="301"/>
      <c r="Z9" s="304">
        <f>SUM('34'!N9:Q9)/SUM('32'!U9:X9)*100</f>
        <v>106.85223081140902</v>
      </c>
      <c r="AA9" s="305"/>
      <c r="AB9" s="304">
        <f>SUM('34'!U9:X9)/SUM('32'!U9:X9)*100</f>
        <v>74.85749228387319</v>
      </c>
      <c r="AC9" s="305"/>
      <c r="AD9" s="320">
        <f>SUM('34'!AB9:AE9)/SUM('32'!U9:X9)*100</f>
        <v>89.29419906010597</v>
      </c>
      <c r="AE9" s="321"/>
      <c r="AF9" s="322">
        <f>SUM(G9)/SUM('32'!U9:X9)*100</f>
        <v>90.70953697765037</v>
      </c>
      <c r="AG9" s="323"/>
      <c r="AQ9" s="33"/>
    </row>
    <row r="10" spans="1:43" ht="24" customHeight="1">
      <c r="A10" s="9"/>
      <c r="B10" s="14"/>
      <c r="C10" s="105" t="s">
        <v>85</v>
      </c>
      <c r="D10" s="114"/>
      <c r="E10" s="114"/>
      <c r="F10" s="115"/>
      <c r="G10" s="68">
        <v>1148000</v>
      </c>
      <c r="H10" s="68"/>
      <c r="I10" s="68"/>
      <c r="J10" s="68"/>
      <c r="K10" s="69">
        <f>G10/'34'!N10*100</f>
        <v>99.98972231077293</v>
      </c>
      <c r="L10" s="69"/>
      <c r="M10" s="69"/>
      <c r="N10" s="59">
        <f>SUM('32'!AB10:AE10)/SUM('32'!U10:X10)*100</f>
        <v>99.4712212692461</v>
      </c>
      <c r="O10" s="61"/>
      <c r="P10" s="298">
        <f>SUM('32'!AI10:AL10)/SUM('32'!U10:X10)*100</f>
        <v>101.57226298204436</v>
      </c>
      <c r="Q10" s="299"/>
      <c r="R10" s="300">
        <f>SUM('33'!N10:Q10)/SUM('32'!U10:X10)*100</f>
        <v>103.8899140353208</v>
      </c>
      <c r="S10" s="301"/>
      <c r="T10" s="300">
        <f>SUM('33'!U10:X10)/SUM('32'!U10:X10)*100</f>
        <v>108.72942531111146</v>
      </c>
      <c r="U10" s="301"/>
      <c r="V10" s="302">
        <f>SUM('33'!AB10:AE10)/SUM('32'!U10:X10)*100</f>
        <v>109.91679091441422</v>
      </c>
      <c r="W10" s="303"/>
      <c r="X10" s="300">
        <f>SUM('33'!AI10:AL10)/SUM('32'!U10:X10)*100</f>
        <v>115.45858490426772</v>
      </c>
      <c r="Y10" s="301"/>
      <c r="Z10" s="304">
        <f>SUM('34'!N10:Q10)/SUM('32'!U10:X10)*100</f>
        <v>112.99095082741619</v>
      </c>
      <c r="AA10" s="305"/>
      <c r="AB10" s="304">
        <f>SUM('34'!U10:X10)/SUM('32'!U10:X10)*100</f>
        <v>109.9400166319757</v>
      </c>
      <c r="AC10" s="305"/>
      <c r="AD10" s="320">
        <f>SUM('34'!AB10:AE10)/SUM('32'!U10:X10)*100</f>
        <v>111.8823164700846</v>
      </c>
      <c r="AE10" s="321"/>
      <c r="AF10" s="322">
        <f>SUM(G10)/SUM('32'!U10:X10)*100</f>
        <v>112.97933796863543</v>
      </c>
      <c r="AG10" s="323"/>
      <c r="AQ10" s="33"/>
    </row>
    <row r="11" spans="1:43" ht="24" customHeight="1">
      <c r="A11" s="9"/>
      <c r="B11" s="13"/>
      <c r="C11" s="108" t="s">
        <v>83</v>
      </c>
      <c r="D11" s="109"/>
      <c r="E11" s="109"/>
      <c r="F11" s="110"/>
      <c r="G11" s="68">
        <v>54000</v>
      </c>
      <c r="H11" s="68"/>
      <c r="I11" s="68"/>
      <c r="J11" s="68"/>
      <c r="K11" s="69">
        <f>G11/'34'!N11*100</f>
        <v>99.1753751216735</v>
      </c>
      <c r="L11" s="69"/>
      <c r="M11" s="69"/>
      <c r="N11" s="298" t="s">
        <v>90</v>
      </c>
      <c r="O11" s="299"/>
      <c r="P11" s="298" t="s">
        <v>90</v>
      </c>
      <c r="Q11" s="299"/>
      <c r="R11" s="298" t="s">
        <v>90</v>
      </c>
      <c r="S11" s="299"/>
      <c r="T11" s="298" t="s">
        <v>90</v>
      </c>
      <c r="U11" s="299"/>
      <c r="V11" s="298" t="s">
        <v>90</v>
      </c>
      <c r="W11" s="299"/>
      <c r="X11" s="298" t="s">
        <v>90</v>
      </c>
      <c r="Y11" s="299"/>
      <c r="Z11" s="298" t="s">
        <v>90</v>
      </c>
      <c r="AA11" s="299"/>
      <c r="AB11" s="298" t="s">
        <v>90</v>
      </c>
      <c r="AC11" s="299"/>
      <c r="AD11" s="298" t="s">
        <v>90</v>
      </c>
      <c r="AE11" s="299"/>
      <c r="AF11" s="298" t="s">
        <v>90</v>
      </c>
      <c r="AG11" s="299"/>
      <c r="AQ11" s="33"/>
    </row>
    <row r="12" spans="1:43" ht="24" customHeight="1">
      <c r="A12" s="9"/>
      <c r="B12" s="13"/>
      <c r="C12" s="105" t="s">
        <v>82</v>
      </c>
      <c r="D12" s="106"/>
      <c r="E12" s="106"/>
      <c r="F12" s="107"/>
      <c r="G12" s="68">
        <v>2829000</v>
      </c>
      <c r="H12" s="68"/>
      <c r="I12" s="68"/>
      <c r="J12" s="68"/>
      <c r="K12" s="69">
        <f>G12/'34'!N12*100</f>
        <v>79.99140424641537</v>
      </c>
      <c r="L12" s="69"/>
      <c r="M12" s="69"/>
      <c r="N12" s="59">
        <f>SUM('32'!AB12:AE12)/SUM('32'!U12:X12)*100</f>
        <v>71.28040392853644</v>
      </c>
      <c r="O12" s="61"/>
      <c r="P12" s="298">
        <f>SUM('32'!AI12:AL12)/SUM('32'!U12:X12)*100</f>
        <v>96.1338438538352</v>
      </c>
      <c r="Q12" s="299"/>
      <c r="R12" s="300">
        <f>SUM('33'!N12:Q12)/SUM('32'!U12:X12)*100</f>
        <v>102.03533469882315</v>
      </c>
      <c r="S12" s="301"/>
      <c r="T12" s="300">
        <f>SUM('33'!U12:X12)/SUM('32'!U12:X12)*100</f>
        <v>105.17192840407536</v>
      </c>
      <c r="U12" s="301"/>
      <c r="V12" s="302">
        <f>SUM('33'!AB12:AE12)/SUM('32'!U12:X12)*100</f>
        <v>111.23093400589266</v>
      </c>
      <c r="W12" s="303"/>
      <c r="X12" s="300">
        <f>SUM('33'!AI12:AL12)/SUM('32'!U12:X12)*100</f>
        <v>114.82476774135006</v>
      </c>
      <c r="Y12" s="301"/>
      <c r="Z12" s="304">
        <f>SUM('34'!N12:Q12)/SUM('32'!U12:X12)*100</f>
        <v>91.42810018796813</v>
      </c>
      <c r="AA12" s="305"/>
      <c r="AB12" s="304">
        <f>SUM('34'!U12:X12)/SUM('32'!U12:X12)*100</f>
        <v>55.96590049813751</v>
      </c>
      <c r="AC12" s="305"/>
      <c r="AD12" s="320">
        <f>SUM('34'!AB12:AE12)/SUM('32'!U12:X12)*100</f>
        <v>71.81861166239983</v>
      </c>
      <c r="AE12" s="321"/>
      <c r="AF12" s="322">
        <f>SUM(G12)/SUM('32'!U12:X12)*100</f>
        <v>73.13462121617523</v>
      </c>
      <c r="AG12" s="323"/>
      <c r="AQ12" s="33"/>
    </row>
    <row r="13" spans="1:43" s="11" customFormat="1" ht="24" customHeight="1">
      <c r="A13" s="9"/>
      <c r="B13" s="13"/>
      <c r="C13" s="108" t="s">
        <v>84</v>
      </c>
      <c r="D13" s="109"/>
      <c r="E13" s="109"/>
      <c r="F13" s="110"/>
      <c r="G13" s="68">
        <v>364000</v>
      </c>
      <c r="H13" s="68"/>
      <c r="I13" s="68"/>
      <c r="J13" s="68"/>
      <c r="K13" s="69">
        <f>G13/'34'!N13*100</f>
        <v>83.02919708029196</v>
      </c>
      <c r="L13" s="69"/>
      <c r="M13" s="69"/>
      <c r="N13" s="59">
        <f>SUM('32'!AB13:AE13)/SUM('32'!U13:X13)*100</f>
        <v>80.47923450941869</v>
      </c>
      <c r="O13" s="61"/>
      <c r="P13" s="298">
        <f>SUM('32'!AI13:AL13)/SUM('32'!U13:X13)*100</f>
        <v>111.40206911046198</v>
      </c>
      <c r="Q13" s="299"/>
      <c r="R13" s="300">
        <f>SUM('33'!N13:Q13)/SUM('32'!U13:X13)*100</f>
        <v>118.58350237444712</v>
      </c>
      <c r="S13" s="301"/>
      <c r="T13" s="300">
        <f>SUM('33'!U13:X13)/SUM('32'!U13:X13)*100</f>
        <v>122.61663836851513</v>
      </c>
      <c r="U13" s="301"/>
      <c r="V13" s="302">
        <f>SUM('33'!AB13:AE13)/SUM('32'!U13:X13)*100</f>
        <v>130.34073493330058</v>
      </c>
      <c r="W13" s="303"/>
      <c r="X13" s="300">
        <f>SUM('33'!AI13:AL13)/SUM('32'!U13:X13)*100</f>
        <v>133.99603747163297</v>
      </c>
      <c r="Y13" s="301"/>
      <c r="Z13" s="304">
        <f>SUM('34'!N13:Q13)/SUM('32'!U13:X13)*100</f>
        <v>103.5263668715626</v>
      </c>
      <c r="AA13" s="305"/>
      <c r="AB13" s="304">
        <f>SUM('34'!U13:X13)/SUM('32'!U13:X13)*100</f>
        <v>63.25073736560346</v>
      </c>
      <c r="AC13" s="305"/>
      <c r="AD13" s="320">
        <f>SUM('34'!AB13:AE13)/SUM('32'!U13:X13)*100</f>
        <v>82.44751066789148</v>
      </c>
      <c r="AE13" s="321"/>
      <c r="AF13" s="322">
        <f>SUM(G13)/SUM('32'!U13:X13)*100</f>
        <v>85.9571111798558</v>
      </c>
      <c r="AG13" s="323"/>
      <c r="AQ13" s="33"/>
    </row>
    <row r="14" spans="1:43" ht="24" customHeight="1">
      <c r="A14" s="10"/>
      <c r="B14" s="117" t="s">
        <v>9</v>
      </c>
      <c r="C14" s="118"/>
      <c r="D14" s="118"/>
      <c r="E14" s="118"/>
      <c r="F14" s="118"/>
      <c r="G14" s="68">
        <f>G15+G17</f>
        <v>45638000</v>
      </c>
      <c r="H14" s="68"/>
      <c r="I14" s="68"/>
      <c r="J14" s="68"/>
      <c r="K14" s="69">
        <f>G14/'34'!N14*100</f>
        <v>86.38208025530847</v>
      </c>
      <c r="L14" s="69"/>
      <c r="M14" s="69"/>
      <c r="N14" s="59">
        <f>SUM('32'!AB14:AE14)/SUM('32'!U14:X14)*100</f>
        <v>96.81545500963796</v>
      </c>
      <c r="O14" s="61"/>
      <c r="P14" s="298">
        <f>SUM('32'!AI14:AL14)/SUM('32'!U14:X14)*100</f>
        <v>90.88090483339396</v>
      </c>
      <c r="Q14" s="299"/>
      <c r="R14" s="300">
        <f>SUM('33'!N14:Q14)/SUM('32'!U14:X14)*100</f>
        <v>87.80148040939879</v>
      </c>
      <c r="S14" s="301"/>
      <c r="T14" s="300">
        <f>SUM('33'!U14:X14)/SUM('32'!U14:X14)*100</f>
        <v>89.44263978107556</v>
      </c>
      <c r="U14" s="301"/>
      <c r="V14" s="302">
        <f>SUM('33'!AB14:AE14)/SUM('32'!U14:X14)*100</f>
        <v>98.75056112656509</v>
      </c>
      <c r="W14" s="303"/>
      <c r="X14" s="300">
        <f>SUM('33'!AI14:AL14)/SUM('32'!U14:X14)*100</f>
        <v>178.40299783910393</v>
      </c>
      <c r="Y14" s="301"/>
      <c r="Z14" s="304">
        <f>SUM('34'!N14:Q14)/SUM('32'!U14:X14)*100</f>
        <v>186.70135253102669</v>
      </c>
      <c r="AA14" s="305"/>
      <c r="AB14" s="304">
        <f>SUM('34'!U14:X14)/SUM('32'!U14:X14)*100</f>
        <v>182.20078088251023</v>
      </c>
      <c r="AC14" s="305"/>
      <c r="AD14" s="320">
        <f>SUM('34'!AB14:AE14)/SUM('32'!U14:X14)*100</f>
        <v>168.68417441624726</v>
      </c>
      <c r="AE14" s="321"/>
      <c r="AF14" s="322">
        <f>SUM(G14)/SUM('32'!U14:X14)*100</f>
        <v>161.27651218109787</v>
      </c>
      <c r="AG14" s="323"/>
      <c r="AH14" s="29"/>
      <c r="AQ14" s="33"/>
    </row>
    <row r="15" spans="1:43" ht="24" customHeight="1">
      <c r="A15" s="9"/>
      <c r="B15" s="14"/>
      <c r="C15" s="105" t="s">
        <v>85</v>
      </c>
      <c r="D15" s="106"/>
      <c r="E15" s="106"/>
      <c r="F15" s="107"/>
      <c r="G15" s="68">
        <v>850000</v>
      </c>
      <c r="H15" s="68"/>
      <c r="I15" s="68"/>
      <c r="J15" s="68"/>
      <c r="K15" s="69">
        <f>G15/'34'!N15*100</f>
        <v>91.04980424292087</v>
      </c>
      <c r="L15" s="69"/>
      <c r="M15" s="69"/>
      <c r="N15" s="59">
        <f>SUM('32'!AB15:AE15)/SUM('32'!U15:X15)*100</f>
        <v>101.54879722319838</v>
      </c>
      <c r="O15" s="61"/>
      <c r="P15" s="298">
        <f>SUM('32'!AI15:AL15)/SUM('32'!U15:X15)*100</f>
        <v>100.57503195167297</v>
      </c>
      <c r="Q15" s="299"/>
      <c r="R15" s="300">
        <f>SUM('33'!N15:Q15)/SUM('32'!U15:X15)*100</f>
        <v>100.33767666673864</v>
      </c>
      <c r="S15" s="301"/>
      <c r="T15" s="300">
        <f>SUM('33'!U15:X15)/SUM('32'!U15:X15)*100</f>
        <v>106.88408855766909</v>
      </c>
      <c r="U15" s="301"/>
      <c r="V15" s="302">
        <f>SUM('33'!AB15:AE15)/SUM('32'!U15:X15)*100</f>
        <v>176.59900699501142</v>
      </c>
      <c r="W15" s="303"/>
      <c r="X15" s="300">
        <f>SUM('33'!AI15:AL15)/SUM('32'!U15:X15)*100</f>
        <v>176.9945991365686</v>
      </c>
      <c r="Y15" s="301"/>
      <c r="Z15" s="304">
        <f>SUM('34'!N15:Q15)/SUM('32'!U15:X15)*100</f>
        <v>183.2789189634897</v>
      </c>
      <c r="AA15" s="305"/>
      <c r="AB15" s="304">
        <f>SUM('34'!U15:X15)/SUM('32'!U15:X15)*100</f>
        <v>176.78747769272601</v>
      </c>
      <c r="AC15" s="305"/>
      <c r="AD15" s="320">
        <f>SUM('34'!AB15:AE15)/SUM('32'!U15:X15)*100</f>
        <v>176.1382354038279</v>
      </c>
      <c r="AE15" s="321"/>
      <c r="AF15" s="322">
        <f>SUM(G15)/SUM('32'!U15:X15)*100</f>
        <v>166.87509693479896</v>
      </c>
      <c r="AG15" s="323"/>
      <c r="AH15" s="29"/>
      <c r="AQ15" s="33"/>
    </row>
    <row r="16" spans="1:43" ht="24" customHeight="1">
      <c r="A16" s="9"/>
      <c r="B16" s="13"/>
      <c r="C16" s="108" t="s">
        <v>83</v>
      </c>
      <c r="D16" s="109"/>
      <c r="E16" s="109"/>
      <c r="F16" s="110"/>
      <c r="G16" s="68">
        <v>295000</v>
      </c>
      <c r="H16" s="68"/>
      <c r="I16" s="68"/>
      <c r="J16" s="68"/>
      <c r="K16" s="69">
        <f>G16/'34'!N16*100</f>
        <v>96.04584154064041</v>
      </c>
      <c r="L16" s="69"/>
      <c r="M16" s="69"/>
      <c r="N16" s="298" t="s">
        <v>90</v>
      </c>
      <c r="O16" s="299"/>
      <c r="P16" s="298" t="s">
        <v>90</v>
      </c>
      <c r="Q16" s="299"/>
      <c r="R16" s="298" t="s">
        <v>90</v>
      </c>
      <c r="S16" s="299"/>
      <c r="T16" s="298" t="s">
        <v>90</v>
      </c>
      <c r="U16" s="299"/>
      <c r="V16" s="298" t="s">
        <v>90</v>
      </c>
      <c r="W16" s="299"/>
      <c r="X16" s="298" t="s">
        <v>90</v>
      </c>
      <c r="Y16" s="299"/>
      <c r="Z16" s="298" t="s">
        <v>90</v>
      </c>
      <c r="AA16" s="299"/>
      <c r="AB16" s="298" t="s">
        <v>90</v>
      </c>
      <c r="AC16" s="299"/>
      <c r="AD16" s="298" t="s">
        <v>90</v>
      </c>
      <c r="AE16" s="299"/>
      <c r="AF16" s="298" t="s">
        <v>90</v>
      </c>
      <c r="AG16" s="299"/>
      <c r="AH16" s="29"/>
      <c r="AQ16" s="33"/>
    </row>
    <row r="17" spans="1:43" ht="24" customHeight="1">
      <c r="A17" s="9"/>
      <c r="B17" s="13"/>
      <c r="C17" s="105" t="s">
        <v>86</v>
      </c>
      <c r="D17" s="106"/>
      <c r="E17" s="106"/>
      <c r="F17" s="107"/>
      <c r="G17" s="68">
        <v>44788000</v>
      </c>
      <c r="H17" s="68"/>
      <c r="I17" s="68"/>
      <c r="J17" s="68"/>
      <c r="K17" s="69">
        <f>G17/'34'!N17*100</f>
        <v>86.29811787712488</v>
      </c>
      <c r="L17" s="69"/>
      <c r="M17" s="69"/>
      <c r="N17" s="59">
        <f>SUM('32'!AB17:AE17)/SUM('32'!U17:X17)*100</f>
        <v>96.72869325644814</v>
      </c>
      <c r="O17" s="61"/>
      <c r="P17" s="298">
        <f>SUM('32'!AI17:AL17)/SUM('32'!U17:X17)*100</f>
        <v>90.70321232216642</v>
      </c>
      <c r="Q17" s="299"/>
      <c r="R17" s="300">
        <f>SUM('33'!N17:Q17)/SUM('32'!U17:X17)*100</f>
        <v>87.5716930167817</v>
      </c>
      <c r="S17" s="301"/>
      <c r="T17" s="300">
        <f>SUM('33'!U17:X17)/SUM('32'!U17:X17)*100</f>
        <v>89.122939534241</v>
      </c>
      <c r="U17" s="301"/>
      <c r="V17" s="302">
        <f>SUM('33'!AB17:AE17)/SUM('32'!U17:X17)*100</f>
        <v>97.32360585016457</v>
      </c>
      <c r="W17" s="303"/>
      <c r="X17" s="300">
        <f>SUM('33'!AI17:AL17)/SUM('32'!U17:X17)*100</f>
        <v>178.4288136654501</v>
      </c>
      <c r="Y17" s="301"/>
      <c r="Z17" s="304">
        <f>SUM('34'!N17:Q17)/SUM('32'!U17:X17)*100</f>
        <v>186.7640854421702</v>
      </c>
      <c r="AA17" s="305"/>
      <c r="AB17" s="304">
        <f>SUM('34'!U17:X17)/SUM('32'!U17:X17)*100</f>
        <v>182.30000626155598</v>
      </c>
      <c r="AC17" s="305"/>
      <c r="AD17" s="320">
        <f>SUM('34'!AB17:AE17)/SUM('32'!U17:X17)*100</f>
        <v>168.5475421233584</v>
      </c>
      <c r="AE17" s="321"/>
      <c r="AF17" s="322">
        <f>SUM(G17)/SUM('32'!U17:X17)*100</f>
        <v>161.17389060701828</v>
      </c>
      <c r="AG17" s="323"/>
      <c r="AQ17" s="33"/>
    </row>
    <row r="18" spans="1:43" ht="24" customHeight="1">
      <c r="A18" s="9"/>
      <c r="B18" s="117" t="s">
        <v>10</v>
      </c>
      <c r="C18" s="118"/>
      <c r="D18" s="118"/>
      <c r="E18" s="118"/>
      <c r="F18" s="118"/>
      <c r="G18" s="68">
        <v>1242000</v>
      </c>
      <c r="H18" s="68"/>
      <c r="I18" s="68"/>
      <c r="J18" s="68"/>
      <c r="K18" s="69">
        <f>G18/'34'!N18*100</f>
        <v>64.48889435815637</v>
      </c>
      <c r="L18" s="69"/>
      <c r="M18" s="69"/>
      <c r="N18" s="59">
        <f>SUM('32'!AB18:AE18)/SUM('32'!U18:X18)*100</f>
        <v>33.32488606437374</v>
      </c>
      <c r="O18" s="61"/>
      <c r="P18" s="298">
        <f>SUM('32'!AI18:AL18)/SUM('32'!U18:X18)*100</f>
        <v>21.657596213225116</v>
      </c>
      <c r="Q18" s="299"/>
      <c r="R18" s="300">
        <f>SUM('33'!N18:Q18)/SUM('32'!U18:X18)*100</f>
        <v>23.727860472984457</v>
      </c>
      <c r="S18" s="301"/>
      <c r="T18" s="300">
        <f>SUM('33'!U18:X18)/SUM('32'!U18:X18)*100</f>
        <v>14.417967076548791</v>
      </c>
      <c r="U18" s="301"/>
      <c r="V18" s="302">
        <f>SUM('33'!AB18:AE18)/SUM('32'!U18:X18)*100</f>
        <v>11.507289935797669</v>
      </c>
      <c r="W18" s="303"/>
      <c r="X18" s="300">
        <f>SUM('33'!AI18:AL18)/SUM('32'!U18:X18)*100</f>
        <v>13.467801422341976</v>
      </c>
      <c r="Y18" s="301"/>
      <c r="Z18" s="304">
        <f>SUM('34'!N18:Q18)/SUM('32'!U18:X18)*100</f>
        <v>12.736460154307267</v>
      </c>
      <c r="AA18" s="305"/>
      <c r="AB18" s="304">
        <f>SUM('34'!U18:X18)/SUM('32'!U18:X18)*100</f>
        <v>12.029138051873726</v>
      </c>
      <c r="AC18" s="305"/>
      <c r="AD18" s="320">
        <f>SUM('34'!AB18:AE18)/SUM('32'!U18:X18)*100</f>
        <v>10.781874100686597</v>
      </c>
      <c r="AE18" s="321"/>
      <c r="AF18" s="322">
        <f>SUM(G18)/SUM('32'!U18:X18)*100</f>
        <v>8.213602333879892</v>
      </c>
      <c r="AG18" s="323"/>
      <c r="AQ18" s="33"/>
    </row>
    <row r="19" spans="1:43" s="11" customFormat="1" ht="24" customHeight="1">
      <c r="A19" s="9"/>
      <c r="B19" s="117" t="s">
        <v>11</v>
      </c>
      <c r="C19" s="118"/>
      <c r="D19" s="118"/>
      <c r="E19" s="118"/>
      <c r="F19" s="118"/>
      <c r="G19" s="68">
        <v>1077000</v>
      </c>
      <c r="H19" s="68"/>
      <c r="I19" s="68"/>
      <c r="J19" s="68"/>
      <c r="K19" s="69">
        <f>G19/'34'!N19*100</f>
        <v>95.47482992714836</v>
      </c>
      <c r="L19" s="69"/>
      <c r="M19" s="69"/>
      <c r="N19" s="298" t="s">
        <v>90</v>
      </c>
      <c r="O19" s="299"/>
      <c r="P19" s="298" t="s">
        <v>90</v>
      </c>
      <c r="Q19" s="299"/>
      <c r="R19" s="298" t="s">
        <v>90</v>
      </c>
      <c r="S19" s="299"/>
      <c r="T19" s="298" t="s">
        <v>90</v>
      </c>
      <c r="U19" s="299"/>
      <c r="V19" s="298" t="s">
        <v>90</v>
      </c>
      <c r="W19" s="299"/>
      <c r="X19" s="298" t="s">
        <v>90</v>
      </c>
      <c r="Y19" s="299"/>
      <c r="Z19" s="298" t="s">
        <v>90</v>
      </c>
      <c r="AA19" s="299"/>
      <c r="AB19" s="298" t="s">
        <v>90</v>
      </c>
      <c r="AC19" s="299"/>
      <c r="AD19" s="298" t="s">
        <v>90</v>
      </c>
      <c r="AE19" s="299"/>
      <c r="AF19" s="298" t="s">
        <v>90</v>
      </c>
      <c r="AG19" s="299"/>
      <c r="AQ19" s="33"/>
    </row>
    <row r="20" spans="1:43" ht="24" customHeight="1">
      <c r="A20" s="10"/>
      <c r="B20" s="135" t="s">
        <v>12</v>
      </c>
      <c r="C20" s="106"/>
      <c r="D20" s="106"/>
      <c r="E20" s="106"/>
      <c r="F20" s="107"/>
      <c r="G20" s="68">
        <v>364000</v>
      </c>
      <c r="H20" s="68"/>
      <c r="I20" s="68"/>
      <c r="J20" s="68"/>
      <c r="K20" s="69">
        <f>G20/'34'!N20*100</f>
        <v>99.63758198202144</v>
      </c>
      <c r="L20" s="69"/>
      <c r="M20" s="69"/>
      <c r="N20" s="298" t="s">
        <v>90</v>
      </c>
      <c r="O20" s="299"/>
      <c r="P20" s="298" t="s">
        <v>90</v>
      </c>
      <c r="Q20" s="299"/>
      <c r="R20" s="298" t="s">
        <v>90</v>
      </c>
      <c r="S20" s="299"/>
      <c r="T20" s="298" t="s">
        <v>90</v>
      </c>
      <c r="U20" s="299"/>
      <c r="V20" s="298" t="s">
        <v>90</v>
      </c>
      <c r="W20" s="299"/>
      <c r="X20" s="298" t="s">
        <v>90</v>
      </c>
      <c r="Y20" s="299"/>
      <c r="Z20" s="298" t="s">
        <v>90</v>
      </c>
      <c r="AA20" s="299"/>
      <c r="AB20" s="298" t="s">
        <v>90</v>
      </c>
      <c r="AC20" s="299"/>
      <c r="AD20" s="298" t="s">
        <v>90</v>
      </c>
      <c r="AE20" s="299"/>
      <c r="AF20" s="298" t="s">
        <v>90</v>
      </c>
      <c r="AG20" s="299"/>
      <c r="AQ20" s="33"/>
    </row>
    <row r="21" spans="1:43" ht="24" customHeight="1">
      <c r="A21" s="134" t="s">
        <v>13</v>
      </c>
      <c r="B21" s="118"/>
      <c r="C21" s="118"/>
      <c r="D21" s="118"/>
      <c r="E21" s="118"/>
      <c r="F21" s="118"/>
      <c r="G21" s="68">
        <f>SUM(G22:J23)</f>
        <v>12754000</v>
      </c>
      <c r="H21" s="68"/>
      <c r="I21" s="68"/>
      <c r="J21" s="68"/>
      <c r="K21" s="69">
        <f>G21/'34'!N21*100</f>
        <v>52.53139846663838</v>
      </c>
      <c r="L21" s="69"/>
      <c r="M21" s="69"/>
      <c r="N21" s="59">
        <f>SUM('32'!AB21:AE21)/SUM('32'!U21:X21)*100</f>
        <v>72.50652664324222</v>
      </c>
      <c r="O21" s="61"/>
      <c r="P21" s="298">
        <f>SUM('32'!AI21:AL21)/SUM('32'!U21:X21)*100</f>
        <v>100.0008814901179</v>
      </c>
      <c r="Q21" s="299"/>
      <c r="R21" s="300">
        <f>SUM('33'!N21:Q21)/SUM('32'!U21:X21)*100</f>
        <v>104.46065190850295</v>
      </c>
      <c r="S21" s="301"/>
      <c r="T21" s="300">
        <f>SUM('33'!U21:X21)/SUM('32'!U21:X21)*100</f>
        <v>109.64972656628589</v>
      </c>
      <c r="U21" s="301"/>
      <c r="V21" s="302">
        <f>SUM('33'!AB21:AE21)/SUM('32'!U21:X21)*100</f>
        <v>122.33510167785089</v>
      </c>
      <c r="W21" s="303"/>
      <c r="X21" s="300">
        <f>SUM('33'!AI21:AL21)/SUM('32'!U21:X21)*100</f>
        <v>125.49473745879148</v>
      </c>
      <c r="Y21" s="301"/>
      <c r="Z21" s="304">
        <f>SUM('34'!N21:Q21)/SUM('32'!U21:X21)*100</f>
        <v>109.75145504635462</v>
      </c>
      <c r="AA21" s="305"/>
      <c r="AB21" s="304">
        <f>SUM('34'!U21:X21)/SUM('32'!U21:X21)*100</f>
        <v>62.18225219549806</v>
      </c>
      <c r="AC21" s="305"/>
      <c r="AD21" s="320">
        <f>SUM('34'!AB21:AE21)/SUM('32'!U21:X21)*100</f>
        <v>54.99248427964085</v>
      </c>
      <c r="AE21" s="321"/>
      <c r="AF21" s="322">
        <f>SUM(G21)/SUM('32'!U21:X21)*100</f>
        <v>57.65397417333404</v>
      </c>
      <c r="AG21" s="323"/>
      <c r="AQ21" s="33"/>
    </row>
    <row r="22" spans="1:43" s="11" customFormat="1" ht="24" customHeight="1">
      <c r="A22" s="9"/>
      <c r="B22" s="117" t="s">
        <v>8</v>
      </c>
      <c r="C22" s="136"/>
      <c r="D22" s="136"/>
      <c r="E22" s="136"/>
      <c r="F22" s="136"/>
      <c r="G22" s="68">
        <v>11671000</v>
      </c>
      <c r="H22" s="68"/>
      <c r="I22" s="68"/>
      <c r="J22" s="68"/>
      <c r="K22" s="69">
        <f>G22/'34'!N22*100</f>
        <v>51.17182425251583</v>
      </c>
      <c r="L22" s="69"/>
      <c r="M22" s="69"/>
      <c r="N22" s="59">
        <f>SUM('32'!AB22:AE22)/SUM('32'!U22:X22)*100</f>
        <v>70.68471692039864</v>
      </c>
      <c r="O22" s="61"/>
      <c r="P22" s="298">
        <f>SUM('32'!AI22:AL22)/SUM('32'!U22:X22)*100</f>
        <v>101.41666509364578</v>
      </c>
      <c r="Q22" s="299"/>
      <c r="R22" s="300">
        <f>SUM('33'!N22:Q22)/SUM('32'!U22:X22)*100</f>
        <v>106.209900043564</v>
      </c>
      <c r="S22" s="301"/>
      <c r="T22" s="300">
        <f>SUM('33'!U22:X22)/SUM('32'!U22:X22)*100</f>
        <v>112.40232097622618</v>
      </c>
      <c r="U22" s="301"/>
      <c r="V22" s="302">
        <f>SUM('33'!AB22:AE22)/SUM('32'!U22:X22)*100</f>
        <v>126.4566606981052</v>
      </c>
      <c r="W22" s="303"/>
      <c r="X22" s="300">
        <f>SUM('33'!AI22:AL22)/SUM('32'!U22:X22)*100</f>
        <v>130.133739474942</v>
      </c>
      <c r="Y22" s="301"/>
      <c r="Z22" s="304">
        <f>SUM('34'!N22:Q22)/SUM('32'!U22:X22)*100</f>
        <v>112.99726472722851</v>
      </c>
      <c r="AA22" s="305"/>
      <c r="AB22" s="304">
        <f>SUM('34'!U22:X22)/SUM('32'!U22:X22)*100</f>
        <v>61.34373241344062</v>
      </c>
      <c r="AC22" s="305"/>
      <c r="AD22" s="320">
        <f>SUM('34'!AB22:AE22)/SUM('32'!U22:X22)*100</f>
        <v>54.31717937486713</v>
      </c>
      <c r="AE22" s="321"/>
      <c r="AF22" s="322">
        <f>SUM(G22)/SUM('32'!U22:X22)*100</f>
        <v>57.822761716367445</v>
      </c>
      <c r="AG22" s="323"/>
      <c r="AQ22" s="33"/>
    </row>
    <row r="23" spans="1:43" ht="24" customHeight="1">
      <c r="A23" s="10"/>
      <c r="B23" s="117" t="s">
        <v>9</v>
      </c>
      <c r="C23" s="136"/>
      <c r="D23" s="136"/>
      <c r="E23" s="136"/>
      <c r="F23" s="136"/>
      <c r="G23" s="68">
        <v>1083000</v>
      </c>
      <c r="H23" s="68"/>
      <c r="I23" s="68"/>
      <c r="J23" s="68"/>
      <c r="K23" s="69">
        <f>G23/'34'!N23*100</f>
        <v>73.60637242241766</v>
      </c>
      <c r="L23" s="69"/>
      <c r="M23" s="69"/>
      <c r="N23" s="59">
        <f>SUM('32'!AB23:AE23)/SUM('32'!U23:X23)*100</f>
        <v>91.4850230111497</v>
      </c>
      <c r="O23" s="61"/>
      <c r="P23" s="298">
        <f>SUM('32'!AI23:AL23)/SUM('32'!U23:X23)*100</f>
        <v>85.25211621546714</v>
      </c>
      <c r="Q23" s="299"/>
      <c r="R23" s="300">
        <f>SUM('33'!N23:Q23)/SUM('32'!U23:X23)*100</f>
        <v>86.2380576597426</v>
      </c>
      <c r="S23" s="301"/>
      <c r="T23" s="300">
        <f>SUM('33'!U23:X23)/SUM('32'!U23:X23)*100</f>
        <v>80.97488618293619</v>
      </c>
      <c r="U23" s="301"/>
      <c r="V23" s="302">
        <f>SUM('33'!AB23:AE23)/SUM('32'!U23:X23)*100</f>
        <v>79.39922757683846</v>
      </c>
      <c r="W23" s="303"/>
      <c r="X23" s="300">
        <f>SUM('33'!AI23:AL23)/SUM('32'!U23:X23)*100</f>
        <v>77.16845957681367</v>
      </c>
      <c r="Y23" s="301"/>
      <c r="Z23" s="304">
        <f>SUM('34'!N23:Q23)/SUM('32'!U23:X23)*100</f>
        <v>75.93860046171974</v>
      </c>
      <c r="AA23" s="305"/>
      <c r="AB23" s="304">
        <f>SUM('34'!U23:X23)/SUM('32'!U23:X23)*100</f>
        <v>70.91743701675166</v>
      </c>
      <c r="AC23" s="305"/>
      <c r="AD23" s="320">
        <f>SUM('34'!AB23:AE23)/SUM('32'!U23:X23)*100</f>
        <v>62.027396609823086</v>
      </c>
      <c r="AE23" s="321"/>
      <c r="AF23" s="322">
        <f>SUM(G23)/SUM('32'!U23:X23)*100</f>
        <v>55.895649068225204</v>
      </c>
      <c r="AG23" s="323"/>
      <c r="AQ23" s="33"/>
    </row>
    <row r="24" spans="1:43" ht="24" customHeight="1">
      <c r="A24" s="164" t="s">
        <v>14</v>
      </c>
      <c r="B24" s="118"/>
      <c r="C24" s="118"/>
      <c r="D24" s="118"/>
      <c r="E24" s="118"/>
      <c r="F24" s="118"/>
      <c r="G24" s="68">
        <v>7574000</v>
      </c>
      <c r="H24" s="68"/>
      <c r="I24" s="68"/>
      <c r="J24" s="68"/>
      <c r="K24" s="69">
        <f>G24/'34'!N24*100</f>
        <v>98.815105899421</v>
      </c>
      <c r="L24" s="69"/>
      <c r="M24" s="69"/>
      <c r="N24" s="59">
        <f>SUM('32'!AB24:AE24)/SUM('32'!U24:X24)*100</f>
        <v>95.34321631402469</v>
      </c>
      <c r="O24" s="61"/>
      <c r="P24" s="298">
        <f>SUM('32'!AI24:AL24)/SUM('32'!U24:X24)*100</f>
        <v>94.09040285433589</v>
      </c>
      <c r="Q24" s="299"/>
      <c r="R24" s="300">
        <f>SUM('33'!N24:Q24)/SUM('32'!U24:X24)*100</f>
        <v>94.0320098341571</v>
      </c>
      <c r="S24" s="301"/>
      <c r="T24" s="300">
        <f>SUM('33'!U24:X24)/SUM('32'!U24:X24)*100</f>
        <v>92.94714954287554</v>
      </c>
      <c r="U24" s="301"/>
      <c r="V24" s="302">
        <f>SUM('33'!AB24:AE24)/SUM('32'!U24:X24)*100</f>
        <v>88.29538926238939</v>
      </c>
      <c r="W24" s="303"/>
      <c r="X24" s="300">
        <f>SUM('33'!AI24:AL24)/SUM('32'!U24:X24)*100</f>
        <v>79.55781012069735</v>
      </c>
      <c r="Y24" s="301"/>
      <c r="Z24" s="304">
        <f>SUM('34'!N24:Q24)/SUM('32'!U24:X24)*100</f>
        <v>83.16090466867495</v>
      </c>
      <c r="AA24" s="305"/>
      <c r="AB24" s="304">
        <f>SUM('34'!U24:X24)/SUM('32'!U24:X24)*100</f>
        <v>85.11946862568631</v>
      </c>
      <c r="AC24" s="305"/>
      <c r="AD24" s="320">
        <f>SUM('34'!AB24:AE24)/SUM('32'!U24:X24)*100</f>
        <v>88.23583532560727</v>
      </c>
      <c r="AE24" s="321"/>
      <c r="AF24" s="322">
        <f>SUM(G24)/SUM('32'!U24:X24)*100</f>
        <v>82.17553601526768</v>
      </c>
      <c r="AG24" s="323"/>
      <c r="AQ24" s="33"/>
    </row>
    <row r="25" spans="1:43" ht="24" customHeight="1">
      <c r="A25" s="251" t="s">
        <v>15</v>
      </c>
      <c r="B25" s="106"/>
      <c r="C25" s="106"/>
      <c r="D25" s="106"/>
      <c r="E25" s="106"/>
      <c r="F25" s="106"/>
      <c r="G25" s="68">
        <v>2167000</v>
      </c>
      <c r="H25" s="68"/>
      <c r="I25" s="68"/>
      <c r="J25" s="68"/>
      <c r="K25" s="69">
        <f>G25/'34'!N25*100</f>
        <v>83.32625169142294</v>
      </c>
      <c r="L25" s="69"/>
      <c r="M25" s="69"/>
      <c r="N25" s="59">
        <f>SUM('32'!AB25:AE25)/SUM('32'!U25:X25)*100</f>
        <v>108.34180632517636</v>
      </c>
      <c r="O25" s="61"/>
      <c r="P25" s="298">
        <f>SUM('32'!AI25:AL25)/SUM('32'!U25:X25)*100</f>
        <v>103.37302122795096</v>
      </c>
      <c r="Q25" s="299"/>
      <c r="R25" s="300">
        <f>SUM('33'!N25:Q25)/SUM('32'!U25:X25)*100</f>
        <v>96.09684783326115</v>
      </c>
      <c r="S25" s="301"/>
      <c r="T25" s="300">
        <f>SUM('33'!U25:X25)/SUM('32'!U25:X25)*100</f>
        <v>94.2848790430868</v>
      </c>
      <c r="U25" s="301"/>
      <c r="V25" s="302">
        <f>SUM('33'!AB25:AE25)/SUM('32'!U25:X25)*100</f>
        <v>82.113538714202</v>
      </c>
      <c r="W25" s="303"/>
      <c r="X25" s="300">
        <f>SUM('33'!AI25:AL25)/SUM('32'!U25:X25)*100</f>
        <v>86.57362364096997</v>
      </c>
      <c r="Y25" s="301"/>
      <c r="Z25" s="304">
        <f>SUM('34'!N25:Q25)/SUM('32'!U25:X25)*100</f>
        <v>69.49290045675328</v>
      </c>
      <c r="AA25" s="305"/>
      <c r="AB25" s="304">
        <f>SUM('34'!U25:X25)/SUM('32'!U25:X25)*100</f>
        <v>69.62519937695785</v>
      </c>
      <c r="AC25" s="305"/>
      <c r="AD25" s="320">
        <f>SUM('34'!AB25:AE25)/SUM('32'!U25:X25)*100</f>
        <v>64.13138717729258</v>
      </c>
      <c r="AE25" s="321"/>
      <c r="AF25" s="322">
        <f>SUM(G25)/SUM('32'!U25:X25)*100</f>
        <v>57.90582914226423</v>
      </c>
      <c r="AG25" s="323"/>
      <c r="AQ25" s="33"/>
    </row>
    <row r="26" spans="1:43" s="11" customFormat="1" ht="24" customHeight="1">
      <c r="A26" s="251" t="s">
        <v>16</v>
      </c>
      <c r="B26" s="106"/>
      <c r="C26" s="106"/>
      <c r="D26" s="106"/>
      <c r="E26" s="106"/>
      <c r="F26" s="106"/>
      <c r="G26" s="68">
        <v>2070000</v>
      </c>
      <c r="H26" s="68"/>
      <c r="I26" s="68"/>
      <c r="J26" s="68"/>
      <c r="K26" s="69">
        <f>G26/'34'!N26*100</f>
        <v>92.09811519205127</v>
      </c>
      <c r="L26" s="69"/>
      <c r="M26" s="69"/>
      <c r="N26" s="59">
        <f>SUM('32'!AB26:AE26)/SUM('32'!U26:X26)*100</f>
        <v>97.86421726467532</v>
      </c>
      <c r="O26" s="61"/>
      <c r="P26" s="298">
        <f>SUM('32'!AI26:AL26)/SUM('32'!U26:X26)*100</f>
        <v>99.82967788082064</v>
      </c>
      <c r="Q26" s="299"/>
      <c r="R26" s="300">
        <f>SUM('33'!N26:Q26)/SUM('32'!U26:X26)*100</f>
        <v>101.3306567272989</v>
      </c>
      <c r="S26" s="301"/>
      <c r="T26" s="300">
        <f>SUM('33'!U26:X26)/SUM('32'!U26:X26)*100</f>
        <v>97.46094627085586</v>
      </c>
      <c r="U26" s="301"/>
      <c r="V26" s="302">
        <f>SUM('33'!AB26:AE26)/SUM('32'!U26:X26)*100</f>
        <v>98.01410882086523</v>
      </c>
      <c r="W26" s="303"/>
      <c r="X26" s="300">
        <f>SUM('33'!AI26:AL26)/SUM('32'!U26:X26)*100</f>
        <v>96.43011311249715</v>
      </c>
      <c r="Y26" s="301"/>
      <c r="Z26" s="304">
        <f>SUM('34'!N26:Q26)/SUM('32'!U26:X26)*100</f>
        <v>90.93028646885836</v>
      </c>
      <c r="AA26" s="305"/>
      <c r="AB26" s="304">
        <f>SUM('34'!U26:X26)/SUM('32'!U26:X26)*100</f>
        <v>86.36549184860993</v>
      </c>
      <c r="AC26" s="305"/>
      <c r="AD26" s="320">
        <f>SUM('34'!AB26:AE26)/SUM('32'!U26:X26)*100</f>
        <v>88.0046703053297</v>
      </c>
      <c r="AE26" s="321"/>
      <c r="AF26" s="322">
        <f>SUM(G26)/SUM('32'!U26:X26)*100</f>
        <v>83.74507997655137</v>
      </c>
      <c r="AG26" s="323"/>
      <c r="AQ26" s="33"/>
    </row>
    <row r="27" spans="1:43" ht="24" customHeight="1">
      <c r="A27" s="251" t="s">
        <v>0</v>
      </c>
      <c r="B27" s="106"/>
      <c r="C27" s="106"/>
      <c r="D27" s="106"/>
      <c r="E27" s="106"/>
      <c r="F27" s="106"/>
      <c r="G27" s="68">
        <v>953000</v>
      </c>
      <c r="H27" s="68"/>
      <c r="I27" s="68"/>
      <c r="J27" s="68"/>
      <c r="K27" s="69">
        <f>G27/'34'!N27*100</f>
        <v>86.81377943287737</v>
      </c>
      <c r="L27" s="69"/>
      <c r="M27" s="69"/>
      <c r="N27" s="59">
        <f>SUM('32'!AB27:AE27)/SUM('32'!U27:X27)*100</f>
        <v>96.35710453002653</v>
      </c>
      <c r="O27" s="61"/>
      <c r="P27" s="298">
        <f>SUM('32'!AI27:AL27)/SUM('32'!U27:X27)*100</f>
        <v>87.17331104428418</v>
      </c>
      <c r="Q27" s="299"/>
      <c r="R27" s="300">
        <f>SUM('33'!N27:Q27)/SUM('32'!U27:X27)*100</f>
        <v>80.72043644593595</v>
      </c>
      <c r="S27" s="301"/>
      <c r="T27" s="300">
        <f>SUM('33'!U27:X27)/SUM('32'!U27:X27)*100</f>
        <v>78.60327835537996</v>
      </c>
      <c r="U27" s="301"/>
      <c r="V27" s="302">
        <f>SUM('33'!AB27:AE27)/SUM('32'!U27:X27)*100</f>
        <v>80.30474382324468</v>
      </c>
      <c r="W27" s="303"/>
      <c r="X27" s="300">
        <f>SUM('33'!AI27:AL27)/SUM('32'!U27:X27)*100</f>
        <v>76.86249155287258</v>
      </c>
      <c r="Y27" s="301"/>
      <c r="Z27" s="304">
        <f>SUM('34'!N27:Q27)/SUM('32'!U27:X27)*100</f>
        <v>76.39836061352418</v>
      </c>
      <c r="AA27" s="305"/>
      <c r="AB27" s="304">
        <f>SUM('34'!U27:X27)/SUM('32'!U27:X27)*100</f>
        <v>73.90211701889999</v>
      </c>
      <c r="AC27" s="305"/>
      <c r="AD27" s="320">
        <f>SUM('34'!AB27:AE27)/SUM('32'!U27:X27)*100</f>
        <v>68.24680435861336</v>
      </c>
      <c r="AE27" s="321"/>
      <c r="AF27" s="322">
        <f>SUM(G27)/SUM('32'!U27:X27)*100</f>
        <v>66.32430427335913</v>
      </c>
      <c r="AG27" s="323"/>
      <c r="AQ27" s="33"/>
    </row>
    <row r="28" spans="1:43" ht="24" customHeight="1">
      <c r="A28" s="251" t="s">
        <v>19</v>
      </c>
      <c r="B28" s="106"/>
      <c r="C28" s="106"/>
      <c r="D28" s="106"/>
      <c r="E28" s="106"/>
      <c r="F28" s="106"/>
      <c r="G28" s="68">
        <v>1605000</v>
      </c>
      <c r="H28" s="68"/>
      <c r="I28" s="68"/>
      <c r="J28" s="68"/>
      <c r="K28" s="69">
        <f>G28/'34'!N28*100</f>
        <v>43.46541493493322</v>
      </c>
      <c r="L28" s="69"/>
      <c r="M28" s="69"/>
      <c r="N28" s="59">
        <f>SUM('32'!AB28:AE28)/SUM('32'!U28:X28)*100</f>
        <v>91.03706297980168</v>
      </c>
      <c r="O28" s="61"/>
      <c r="P28" s="298">
        <f>SUM('32'!AI28:AL28)/SUM('32'!U28:X28)*100</f>
        <v>92.18106665892236</v>
      </c>
      <c r="Q28" s="299"/>
      <c r="R28" s="300">
        <f>SUM('33'!N28:Q28)/SUM('32'!U28:X28)*100</f>
        <v>94.77255379435327</v>
      </c>
      <c r="S28" s="301"/>
      <c r="T28" s="300">
        <f>SUM('33'!U28:X28)/SUM('32'!U28:X28)*100</f>
        <v>93.77299721335216</v>
      </c>
      <c r="U28" s="301"/>
      <c r="V28" s="302">
        <f>SUM('33'!AB28:AE28)/SUM('32'!U28:X28)*100</f>
        <v>92.71065544956748</v>
      </c>
      <c r="W28" s="303"/>
      <c r="X28" s="300">
        <f>SUM('33'!AI28:AL28)/SUM('32'!U28:X28)*100</f>
        <v>87.42343653625177</v>
      </c>
      <c r="Y28" s="301"/>
      <c r="Z28" s="304">
        <f>SUM('34'!N28:Q28)/SUM('32'!U28:X28)*100</f>
        <v>80.027615077633</v>
      </c>
      <c r="AA28" s="305"/>
      <c r="AB28" s="304">
        <f>SUM('34'!U28:X28)/SUM('32'!U28:X28)*100</f>
        <v>51.03613973203275</v>
      </c>
      <c r="AC28" s="305"/>
      <c r="AD28" s="320">
        <f>SUM('34'!AB28:AE28)/SUM('32'!U28:X28)*100</f>
        <v>39.90051463477749</v>
      </c>
      <c r="AE28" s="321"/>
      <c r="AF28" s="322">
        <f>SUM(G28)/SUM('32'!U28:X28)*100</f>
        <v>34.78433495602437</v>
      </c>
      <c r="AG28" s="323"/>
      <c r="AQ28" s="33"/>
    </row>
    <row r="29" spans="1:43" s="11" customFormat="1" ht="24" customHeight="1">
      <c r="A29" s="251" t="s">
        <v>20</v>
      </c>
      <c r="B29" s="106"/>
      <c r="C29" s="106"/>
      <c r="D29" s="106"/>
      <c r="E29" s="106"/>
      <c r="F29" s="106"/>
      <c r="G29" s="68">
        <v>5470000</v>
      </c>
      <c r="H29" s="68"/>
      <c r="I29" s="68"/>
      <c r="J29" s="68"/>
      <c r="K29" s="69">
        <f>G29/'34'!N29*100</f>
        <v>96.30678446964188</v>
      </c>
      <c r="L29" s="69"/>
      <c r="M29" s="69"/>
      <c r="N29" s="59">
        <f>SUM('32'!AB29:AE29)/SUM('32'!U29:X29)*100</f>
        <v>86.9169905565219</v>
      </c>
      <c r="O29" s="61"/>
      <c r="P29" s="298">
        <f>SUM('32'!AI29:AL29)/SUM('32'!U29:X29)*100</f>
        <v>82.0530403202038</v>
      </c>
      <c r="Q29" s="299"/>
      <c r="R29" s="300">
        <f>SUM('33'!N29:Q29)/SUM('32'!U29:X29)*100</f>
        <v>86.2983713078806</v>
      </c>
      <c r="S29" s="301"/>
      <c r="T29" s="300">
        <f>SUM('33'!U29:X29)/SUM('32'!U29:X29)*100</f>
        <v>80.27672567417801</v>
      </c>
      <c r="U29" s="301"/>
      <c r="V29" s="302">
        <f>SUM('33'!AB29:AE29)/SUM('32'!U29:X29)*100</f>
        <v>76.19223125359703</v>
      </c>
      <c r="W29" s="303"/>
      <c r="X29" s="300">
        <f>SUM('33'!AI29:AL29)/SUM('32'!U29:X29)*100</f>
        <v>77.21454436891432</v>
      </c>
      <c r="Y29" s="301"/>
      <c r="Z29" s="304">
        <f>SUM('34'!N29:Q29)/SUM('32'!U29:X29)*100</f>
        <v>70.01180758335539</v>
      </c>
      <c r="AA29" s="305"/>
      <c r="AB29" s="304">
        <f>SUM('34'!U29:X29)/SUM('32'!U29:X29)*100</f>
        <v>69.9509638298924</v>
      </c>
      <c r="AC29" s="305"/>
      <c r="AD29" s="320">
        <f>SUM('34'!AB29:AE29)/SUM('32'!U29:X29)*100</f>
        <v>71.6626628041895</v>
      </c>
      <c r="AE29" s="321"/>
      <c r="AF29" s="322">
        <f>SUM(G29)/SUM('32'!U29:X29)*100</f>
        <v>67.42612063260246</v>
      </c>
      <c r="AG29" s="323"/>
      <c r="AQ29" s="33"/>
    </row>
    <row r="30" spans="1:43" ht="24" customHeight="1">
      <c r="A30" s="251" t="s">
        <v>17</v>
      </c>
      <c r="B30" s="106"/>
      <c r="C30" s="106"/>
      <c r="D30" s="106"/>
      <c r="E30" s="106"/>
      <c r="F30" s="106"/>
      <c r="G30" s="68">
        <v>16241000</v>
      </c>
      <c r="H30" s="68"/>
      <c r="I30" s="68"/>
      <c r="J30" s="68"/>
      <c r="K30" s="69">
        <f>G30/'34'!N30*100</f>
        <v>93.0459216370124</v>
      </c>
      <c r="L30" s="69"/>
      <c r="M30" s="69"/>
      <c r="N30" s="59">
        <f>SUM('32'!AB30:AE30)/SUM('32'!U30:X30)*100</f>
        <v>99.56989398749283</v>
      </c>
      <c r="O30" s="61"/>
      <c r="P30" s="298">
        <f>SUM('32'!AI30:AL30)/SUM('32'!U30:X30)*100</f>
        <v>97.6498686669654</v>
      </c>
      <c r="Q30" s="299"/>
      <c r="R30" s="300">
        <f>SUM('33'!N30:Q30)/SUM('32'!U30:X30)*100</f>
        <v>95.89116065031784</v>
      </c>
      <c r="S30" s="301"/>
      <c r="T30" s="300">
        <f>SUM('33'!U30:X30)/SUM('32'!U30:X30)*100</f>
        <v>98.22434318431435</v>
      </c>
      <c r="U30" s="301"/>
      <c r="V30" s="302">
        <f>SUM('33'!AB30:AE30)/SUM('32'!U30:X30)*100</f>
        <v>97.09831507543264</v>
      </c>
      <c r="W30" s="303"/>
      <c r="X30" s="300">
        <f>SUM('33'!AI30:AL30)/SUM('32'!U30:X30)*100</f>
        <v>96.57486972055392</v>
      </c>
      <c r="Y30" s="301"/>
      <c r="Z30" s="304">
        <f>SUM('34'!N30:Q30)/SUM('32'!U30:X30)*100</f>
        <v>93.82755164088886</v>
      </c>
      <c r="AA30" s="305"/>
      <c r="AB30" s="304">
        <f>SUM('34'!U30:X30)/SUM('32'!U30:X30)*100</f>
        <v>91.74335465165782</v>
      </c>
      <c r="AC30" s="305"/>
      <c r="AD30" s="320">
        <f>SUM('34'!AB30:AE30)/SUM('32'!U30:X30)*100</f>
        <v>89.38648787771149</v>
      </c>
      <c r="AE30" s="321"/>
      <c r="AF30" s="322">
        <f>SUM(G30)/SUM('32'!U30:X30)*100</f>
        <v>87.3027101737088</v>
      </c>
      <c r="AG30" s="323"/>
      <c r="AQ30" s="33"/>
    </row>
    <row r="31" spans="1:43" s="11" customFormat="1" ht="24" customHeight="1">
      <c r="A31" s="251" t="s">
        <v>18</v>
      </c>
      <c r="B31" s="106"/>
      <c r="C31" s="106"/>
      <c r="D31" s="106"/>
      <c r="E31" s="106"/>
      <c r="F31" s="106"/>
      <c r="G31" s="68">
        <v>1000</v>
      </c>
      <c r="H31" s="68"/>
      <c r="I31" s="68"/>
      <c r="J31" s="68"/>
      <c r="K31" s="69">
        <f>G31/'34'!N31*100</f>
        <v>100.70493454179254</v>
      </c>
      <c r="L31" s="69"/>
      <c r="M31" s="69"/>
      <c r="N31" s="59">
        <f>SUM('32'!AB31:AE31)/SUM('32'!U31:X31)*100</f>
        <v>99.73451327433628</v>
      </c>
      <c r="O31" s="61"/>
      <c r="P31" s="298">
        <f>SUM('32'!AI31:AL31)/SUM('32'!U31:X31)*100</f>
        <v>98.93805309734513</v>
      </c>
      <c r="Q31" s="299"/>
      <c r="R31" s="300">
        <f>SUM('33'!N31:Q31)/SUM('32'!U31:X31)*100</f>
        <v>106.72566371681415</v>
      </c>
      <c r="S31" s="301"/>
      <c r="T31" s="300">
        <f>SUM('33'!U31:X31)/SUM('32'!U31:X31)*100</f>
        <v>102.4778761061947</v>
      </c>
      <c r="U31" s="301"/>
      <c r="V31" s="302">
        <f>SUM('33'!AB31:AE31)/SUM('32'!U31:X31)*100</f>
        <v>98.76106194690266</v>
      </c>
      <c r="W31" s="303"/>
      <c r="X31" s="300">
        <f>SUM('33'!AI31:AL31)/SUM('32'!U31:X31)*100</f>
        <v>99.02654867256638</v>
      </c>
      <c r="Y31" s="301"/>
      <c r="Z31" s="304">
        <f>SUM('34'!N31:Q31)/SUM('32'!U31:X31)*100</f>
        <v>87.87610619469027</v>
      </c>
      <c r="AA31" s="305"/>
      <c r="AB31" s="304">
        <f>SUM('34'!U31:X31)/SUM('32'!U31:X31)*100</f>
        <v>84.33628318584071</v>
      </c>
      <c r="AC31" s="305"/>
      <c r="AD31" s="320">
        <f>SUM('34'!AB31:AE31)/SUM('32'!U31:X31)*100</f>
        <v>75.22123893805309</v>
      </c>
      <c r="AE31" s="321"/>
      <c r="AF31" s="322">
        <f>SUM(G31)/SUM('32'!U31:X31)*100</f>
        <v>88.49557522123894</v>
      </c>
      <c r="AG31" s="323"/>
      <c r="AQ31" s="33"/>
    </row>
    <row r="32" spans="1:43" ht="24" customHeight="1">
      <c r="A32" s="132" t="s">
        <v>89</v>
      </c>
      <c r="B32" s="118"/>
      <c r="C32" s="118"/>
      <c r="D32" s="118"/>
      <c r="E32" s="118"/>
      <c r="F32" s="118"/>
      <c r="G32" s="68"/>
      <c r="H32" s="68"/>
      <c r="I32" s="68"/>
      <c r="J32" s="68"/>
      <c r="K32" s="69" t="s">
        <v>90</v>
      </c>
      <c r="L32" s="69"/>
      <c r="M32" s="69"/>
      <c r="N32" s="298" t="s">
        <v>90</v>
      </c>
      <c r="O32" s="299"/>
      <c r="P32" s="298" t="s">
        <v>90</v>
      </c>
      <c r="Q32" s="299"/>
      <c r="R32" s="298" t="s">
        <v>90</v>
      </c>
      <c r="S32" s="299"/>
      <c r="T32" s="298" t="s">
        <v>90</v>
      </c>
      <c r="U32" s="299"/>
      <c r="V32" s="298" t="s">
        <v>90</v>
      </c>
      <c r="W32" s="299"/>
      <c r="X32" s="298" t="s">
        <v>90</v>
      </c>
      <c r="Y32" s="299"/>
      <c r="Z32" s="298" t="s">
        <v>90</v>
      </c>
      <c r="AA32" s="299"/>
      <c r="AB32" s="298" t="s">
        <v>90</v>
      </c>
      <c r="AC32" s="299"/>
      <c r="AD32" s="298" t="s">
        <v>90</v>
      </c>
      <c r="AE32" s="299"/>
      <c r="AF32" s="298" t="s">
        <v>90</v>
      </c>
      <c r="AG32" s="299"/>
      <c r="AQ32" s="33"/>
    </row>
    <row r="33" spans="1:43" s="11" customFormat="1" ht="24" customHeight="1">
      <c r="A33" s="251" t="s">
        <v>25</v>
      </c>
      <c r="B33" s="106"/>
      <c r="C33" s="106"/>
      <c r="D33" s="106"/>
      <c r="E33" s="106"/>
      <c r="F33" s="106"/>
      <c r="G33" s="68"/>
      <c r="H33" s="68"/>
      <c r="I33" s="68"/>
      <c r="J33" s="68"/>
      <c r="K33" s="69" t="s">
        <v>90</v>
      </c>
      <c r="L33" s="69"/>
      <c r="M33" s="69"/>
      <c r="N33" s="298" t="s">
        <v>90</v>
      </c>
      <c r="O33" s="299"/>
      <c r="P33" s="298" t="s">
        <v>90</v>
      </c>
      <c r="Q33" s="299"/>
      <c r="R33" s="298" t="s">
        <v>90</v>
      </c>
      <c r="S33" s="299"/>
      <c r="T33" s="298" t="s">
        <v>90</v>
      </c>
      <c r="U33" s="299"/>
      <c r="V33" s="298" t="s">
        <v>90</v>
      </c>
      <c r="W33" s="299"/>
      <c r="X33" s="298" t="s">
        <v>90</v>
      </c>
      <c r="Y33" s="299"/>
      <c r="Z33" s="298" t="s">
        <v>90</v>
      </c>
      <c r="AA33" s="299"/>
      <c r="AB33" s="298" t="s">
        <v>90</v>
      </c>
      <c r="AC33" s="299"/>
      <c r="AD33" s="298" t="s">
        <v>90</v>
      </c>
      <c r="AE33" s="299"/>
      <c r="AF33" s="298" t="s">
        <v>90</v>
      </c>
      <c r="AG33" s="299"/>
      <c r="AQ33" s="33"/>
    </row>
    <row r="34" spans="1:43" ht="24" customHeight="1">
      <c r="A34" s="111" t="s">
        <v>87</v>
      </c>
      <c r="B34" s="112"/>
      <c r="C34" s="112"/>
      <c r="D34" s="112"/>
      <c r="E34" s="112"/>
      <c r="F34" s="113"/>
      <c r="G34" s="275">
        <f>G35+G36</f>
        <v>146000</v>
      </c>
      <c r="H34" s="275"/>
      <c r="I34" s="275"/>
      <c r="J34" s="275"/>
      <c r="K34" s="330">
        <f>G34/'34'!N34*100</f>
        <v>1.5255042366178275</v>
      </c>
      <c r="L34" s="330"/>
      <c r="M34" s="330"/>
      <c r="N34" s="312">
        <f>SUM('32'!AB34:AE34)/SUM('32'!U34:X34)*100</f>
        <v>88.41074560478187</v>
      </c>
      <c r="O34" s="313"/>
      <c r="P34" s="314">
        <f>SUM('32'!AI34:AL34)/SUM('32'!U34:X34)*100</f>
        <v>85.72501229498954</v>
      </c>
      <c r="Q34" s="315"/>
      <c r="R34" s="316">
        <f>SUM('33'!N34:Q34)/SUM('32'!U34:X34)*100</f>
        <v>91.1061200407426</v>
      </c>
      <c r="S34" s="317"/>
      <c r="T34" s="316">
        <f>SUM('33'!U34:X34)/SUM('32'!U34:X34)*100</f>
        <v>86.81958262802641</v>
      </c>
      <c r="U34" s="317"/>
      <c r="V34" s="318">
        <f>SUM('33'!AB34:AE34)/SUM('32'!U34:X34)*100</f>
        <v>83.87729478642942</v>
      </c>
      <c r="W34" s="319"/>
      <c r="X34" s="316">
        <f>SUM('33'!AI34:AL34)/SUM('32'!U34:X34)*100</f>
        <v>82.52956435231708</v>
      </c>
      <c r="Y34" s="317"/>
      <c r="Z34" s="306">
        <f>SUM('34'!N34:Q34)/SUM('32'!U34:X34)*100</f>
        <v>75.20083125836969</v>
      </c>
      <c r="AA34" s="307"/>
      <c r="AB34" s="306">
        <f>SUM('34'!U34:X34)/SUM('32'!U34:X34)*100</f>
        <v>64.35197920848319</v>
      </c>
      <c r="AC34" s="307"/>
      <c r="AD34" s="308">
        <f>SUM('34'!AB34:AE34)/SUM('32'!U34:X34)*100</f>
        <v>1.2143104485056608</v>
      </c>
      <c r="AE34" s="309"/>
      <c r="AF34" s="310">
        <f>SUM(G34)/SUM('32'!U34:X34)*100</f>
        <v>1.147191866818253</v>
      </c>
      <c r="AG34" s="311"/>
      <c r="AJ34" s="8"/>
      <c r="AQ34" s="33"/>
    </row>
    <row r="35" spans="1:43" ht="24" customHeight="1">
      <c r="A35" s="251" t="s">
        <v>21</v>
      </c>
      <c r="B35" s="106"/>
      <c r="C35" s="106"/>
      <c r="D35" s="106"/>
      <c r="E35" s="106"/>
      <c r="F35" s="106"/>
      <c r="G35" s="68">
        <v>19000</v>
      </c>
      <c r="H35" s="68"/>
      <c r="I35" s="68"/>
      <c r="J35" s="68"/>
      <c r="K35" s="69">
        <f>G35/'34'!N35*100</f>
        <v>85.82915480869133</v>
      </c>
      <c r="L35" s="69"/>
      <c r="M35" s="69"/>
      <c r="N35" s="298" t="s">
        <v>90</v>
      </c>
      <c r="O35" s="299"/>
      <c r="P35" s="298" t="s">
        <v>90</v>
      </c>
      <c r="Q35" s="299"/>
      <c r="R35" s="298" t="s">
        <v>90</v>
      </c>
      <c r="S35" s="299"/>
      <c r="T35" s="298" t="s">
        <v>90</v>
      </c>
      <c r="U35" s="299"/>
      <c r="V35" s="298" t="s">
        <v>90</v>
      </c>
      <c r="W35" s="299"/>
      <c r="X35" s="298" t="s">
        <v>90</v>
      </c>
      <c r="Y35" s="299"/>
      <c r="Z35" s="298" t="s">
        <v>90</v>
      </c>
      <c r="AA35" s="299"/>
      <c r="AB35" s="298" t="s">
        <v>90</v>
      </c>
      <c r="AC35" s="299"/>
      <c r="AD35" s="298" t="s">
        <v>90</v>
      </c>
      <c r="AE35" s="299"/>
      <c r="AF35" s="298" t="s">
        <v>90</v>
      </c>
      <c r="AG35" s="299"/>
      <c r="AQ35" s="33"/>
    </row>
    <row r="36" spans="1:43" ht="24" customHeight="1">
      <c r="A36" s="143" t="s">
        <v>80</v>
      </c>
      <c r="B36" s="144"/>
      <c r="C36" s="144"/>
      <c r="D36" s="144"/>
      <c r="E36" s="144"/>
      <c r="F36" s="145"/>
      <c r="G36" s="68">
        <v>127000</v>
      </c>
      <c r="H36" s="68"/>
      <c r="I36" s="68"/>
      <c r="J36" s="68"/>
      <c r="K36" s="69">
        <f>G36/'34'!N36*100</f>
        <v>72.1132006904697</v>
      </c>
      <c r="L36" s="69"/>
      <c r="M36" s="69"/>
      <c r="N36" s="298" t="s">
        <v>90</v>
      </c>
      <c r="O36" s="299"/>
      <c r="P36" s="298" t="s">
        <v>90</v>
      </c>
      <c r="Q36" s="299"/>
      <c r="R36" s="298" t="s">
        <v>90</v>
      </c>
      <c r="S36" s="299"/>
      <c r="T36" s="298" t="s">
        <v>90</v>
      </c>
      <c r="U36" s="299"/>
      <c r="V36" s="298" t="s">
        <v>90</v>
      </c>
      <c r="W36" s="299"/>
      <c r="X36" s="298" t="s">
        <v>90</v>
      </c>
      <c r="Y36" s="299"/>
      <c r="Z36" s="298" t="s">
        <v>90</v>
      </c>
      <c r="AA36" s="299"/>
      <c r="AB36" s="298" t="s">
        <v>90</v>
      </c>
      <c r="AC36" s="299"/>
      <c r="AD36" s="298" t="s">
        <v>90</v>
      </c>
      <c r="AE36" s="299"/>
      <c r="AF36" s="298" t="s">
        <v>90</v>
      </c>
      <c r="AG36" s="299"/>
      <c r="AQ36" s="33"/>
    </row>
    <row r="37" spans="1:43" ht="24" customHeight="1">
      <c r="A37" s="111" t="s">
        <v>88</v>
      </c>
      <c r="B37" s="112"/>
      <c r="C37" s="112"/>
      <c r="D37" s="112"/>
      <c r="E37" s="112"/>
      <c r="F37" s="113"/>
      <c r="G37" s="275">
        <f>G39+G42</f>
        <v>21000</v>
      </c>
      <c r="H37" s="275"/>
      <c r="I37" s="275"/>
      <c r="J37" s="275"/>
      <c r="K37" s="331" t="s">
        <v>90</v>
      </c>
      <c r="L37" s="332"/>
      <c r="M37" s="333"/>
      <c r="N37" s="312">
        <f>SUM('32'!AB37:AE37)/SUM('32'!U37:X37)*100</f>
        <v>92.41809393089456</v>
      </c>
      <c r="O37" s="313"/>
      <c r="P37" s="314">
        <f>SUM('32'!AI37:AL37)/SUM('32'!U37:X37)*100</f>
        <v>87.4559885421018</v>
      </c>
      <c r="Q37" s="315"/>
      <c r="R37" s="316">
        <f>SUM('33'!N37:Q37)/SUM('32'!U37:X37)*100</f>
        <v>1.3427224443516141</v>
      </c>
      <c r="S37" s="317"/>
      <c r="T37" s="316">
        <f>SUM('33'!U37:X37)/SUM('32'!U37:X37)*100</f>
        <v>1.8440054902428837</v>
      </c>
      <c r="U37" s="317"/>
      <c r="V37" s="318">
        <f>SUM('33'!AB37:AE37)/SUM('32'!U37:X37)*100</f>
        <v>0</v>
      </c>
      <c r="W37" s="319"/>
      <c r="X37" s="316">
        <f>SUM('33'!AI37:AL37)/SUM('32'!U37:X37)*100</f>
        <v>0.11935310616458794</v>
      </c>
      <c r="Y37" s="317"/>
      <c r="Z37" s="306">
        <f>SUM('34'!N37:Q37)/SUM('32'!U37:X37)*100</f>
        <v>0</v>
      </c>
      <c r="AA37" s="307"/>
      <c r="AB37" s="306">
        <f>SUM('34'!U37:X37)/SUM('32'!U37:X37)*100</f>
        <v>124.92092856716597</v>
      </c>
      <c r="AC37" s="307"/>
      <c r="AD37" s="308">
        <f>SUM('34'!AB37:AE37)/SUM('32'!U37:X37)*100</f>
        <v>67.8850629587635</v>
      </c>
      <c r="AE37" s="309"/>
      <c r="AF37" s="310">
        <f>SUM(G37)/SUM('32'!U37:X37)*100</f>
        <v>62.66038073640866</v>
      </c>
      <c r="AG37" s="311"/>
      <c r="AJ37" s="8"/>
      <c r="AQ37" s="33"/>
    </row>
    <row r="38" spans="1:43" ht="24" customHeight="1">
      <c r="A38" s="251" t="s">
        <v>22</v>
      </c>
      <c r="B38" s="106"/>
      <c r="C38" s="106"/>
      <c r="D38" s="106"/>
      <c r="E38" s="106"/>
      <c r="F38" s="106"/>
      <c r="G38" s="68" t="s">
        <v>107</v>
      </c>
      <c r="H38" s="68"/>
      <c r="I38" s="68"/>
      <c r="J38" s="68"/>
      <c r="K38" s="69" t="s">
        <v>90</v>
      </c>
      <c r="L38" s="69"/>
      <c r="M38" s="69"/>
      <c r="N38" s="298" t="s">
        <v>90</v>
      </c>
      <c r="O38" s="299"/>
      <c r="P38" s="298" t="s">
        <v>90</v>
      </c>
      <c r="Q38" s="299"/>
      <c r="R38" s="298" t="s">
        <v>90</v>
      </c>
      <c r="S38" s="299"/>
      <c r="T38" s="298" t="s">
        <v>90</v>
      </c>
      <c r="U38" s="299"/>
      <c r="V38" s="298" t="s">
        <v>90</v>
      </c>
      <c r="W38" s="299"/>
      <c r="X38" s="298" t="s">
        <v>90</v>
      </c>
      <c r="Y38" s="299"/>
      <c r="Z38" s="298" t="s">
        <v>90</v>
      </c>
      <c r="AA38" s="299"/>
      <c r="AB38" s="298" t="s">
        <v>90</v>
      </c>
      <c r="AC38" s="299"/>
      <c r="AD38" s="298" t="s">
        <v>90</v>
      </c>
      <c r="AE38" s="299"/>
      <c r="AF38" s="298" t="s">
        <v>90</v>
      </c>
      <c r="AG38" s="299"/>
      <c r="AQ38" s="33"/>
    </row>
    <row r="39" spans="1:43" s="11" customFormat="1" ht="24" customHeight="1">
      <c r="A39" s="209" t="s">
        <v>6</v>
      </c>
      <c r="B39" s="210"/>
      <c r="C39" s="210"/>
      <c r="D39" s="210"/>
      <c r="E39" s="211" t="s">
        <v>93</v>
      </c>
      <c r="F39" s="212"/>
      <c r="G39" s="68">
        <v>1000</v>
      </c>
      <c r="H39" s="68"/>
      <c r="I39" s="68"/>
      <c r="J39" s="68"/>
      <c r="K39" s="69" t="s">
        <v>90</v>
      </c>
      <c r="L39" s="69"/>
      <c r="M39" s="69"/>
      <c r="N39" s="59">
        <f>SUM('32'!AB39:AE39)/SUM('32'!U39:X39)*100</f>
        <v>36.03122432210353</v>
      </c>
      <c r="O39" s="61"/>
      <c r="P39" s="298">
        <f>SUM('32'!AI39:AL39)/SUM('32'!U39:X39)*100</f>
        <v>24.897288414133115</v>
      </c>
      <c r="Q39" s="299"/>
      <c r="R39" s="300">
        <f>SUM('33'!N39:Q39)/SUM('32'!U39:X39)*100</f>
        <v>18.488085456039443</v>
      </c>
      <c r="S39" s="301"/>
      <c r="T39" s="300">
        <f>SUM('33'!U39:X39)/SUM('32'!U39:X39)*100</f>
        <v>25.390304026294164</v>
      </c>
      <c r="U39" s="301"/>
      <c r="V39" s="302">
        <f>SUM('33'!AB39:AE39)/SUM('32'!U39:X39)*100</f>
        <v>0</v>
      </c>
      <c r="W39" s="303"/>
      <c r="X39" s="300">
        <f>SUM('33'!AI39:AL39)/SUM('32'!U39:X39)*100</f>
        <v>1.6433853738701727</v>
      </c>
      <c r="Y39" s="301"/>
      <c r="Z39" s="304">
        <f>SUM('34'!N39:Q39)/SUM('32'!U39:X39)*100</f>
        <v>0</v>
      </c>
      <c r="AA39" s="305"/>
      <c r="AB39" s="304">
        <f>SUM('34'!U39:X39)/SUM('32'!U39:X39)*100</f>
        <v>0</v>
      </c>
      <c r="AC39" s="305"/>
      <c r="AD39" s="320">
        <f>SUM('34'!AB39:AE39)/SUM('32'!U39:X39)*100</f>
        <v>0</v>
      </c>
      <c r="AE39" s="321"/>
      <c r="AF39" s="322">
        <f>SUM(G39)/SUM('32'!U39:X39)*100</f>
        <v>41.084634346754314</v>
      </c>
      <c r="AG39" s="323"/>
      <c r="AQ39" s="33"/>
    </row>
    <row r="40" spans="1:43" ht="24" customHeight="1">
      <c r="A40" s="213" t="s">
        <v>23</v>
      </c>
      <c r="B40" s="214"/>
      <c r="C40" s="214"/>
      <c r="D40" s="214"/>
      <c r="E40" s="211" t="s">
        <v>93</v>
      </c>
      <c r="F40" s="212"/>
      <c r="G40" s="68" t="s">
        <v>107</v>
      </c>
      <c r="H40" s="68"/>
      <c r="I40" s="68"/>
      <c r="J40" s="68"/>
      <c r="K40" s="69" t="s">
        <v>90</v>
      </c>
      <c r="L40" s="69"/>
      <c r="M40" s="69"/>
      <c r="N40" s="59">
        <f>SUM('32'!AB40:AE40)/SUM('32'!U40:X40)*100</f>
        <v>96.50555555555556</v>
      </c>
      <c r="O40" s="61"/>
      <c r="P40" s="298">
        <f>SUM('32'!AI40:AL40)/SUM('32'!U40:X40)*100</f>
        <v>91.52222222222223</v>
      </c>
      <c r="Q40" s="299"/>
      <c r="R40" s="98" t="s">
        <v>90</v>
      </c>
      <c r="S40" s="98"/>
      <c r="T40" s="98" t="s">
        <v>90</v>
      </c>
      <c r="U40" s="98"/>
      <c r="V40" s="98" t="s">
        <v>90</v>
      </c>
      <c r="W40" s="98"/>
      <c r="X40" s="98" t="s">
        <v>90</v>
      </c>
      <c r="Y40" s="98"/>
      <c r="Z40" s="98" t="s">
        <v>90</v>
      </c>
      <c r="AA40" s="98"/>
      <c r="AB40" s="98" t="s">
        <v>90</v>
      </c>
      <c r="AC40" s="98"/>
      <c r="AD40" s="98" t="s">
        <v>90</v>
      </c>
      <c r="AE40" s="98"/>
      <c r="AF40" s="98" t="s">
        <v>90</v>
      </c>
      <c r="AG40" s="98"/>
      <c r="AQ40" s="33"/>
    </row>
    <row r="41" spans="1:43" ht="24" customHeight="1">
      <c r="A41" s="213" t="s">
        <v>24</v>
      </c>
      <c r="B41" s="214"/>
      <c r="C41" s="214"/>
      <c r="D41" s="214"/>
      <c r="E41" s="211" t="s">
        <v>94</v>
      </c>
      <c r="F41" s="212"/>
      <c r="G41" s="68" t="s">
        <v>107</v>
      </c>
      <c r="H41" s="68"/>
      <c r="I41" s="68"/>
      <c r="J41" s="68"/>
      <c r="K41" s="69" t="s">
        <v>90</v>
      </c>
      <c r="L41" s="69"/>
      <c r="M41" s="69"/>
      <c r="N41" s="59">
        <f>SUM('32'!AB41:AE41)/SUM('32'!U41:X41)*100</f>
        <v>97.28593272171254</v>
      </c>
      <c r="O41" s="61"/>
      <c r="P41" s="298">
        <f>SUM('32'!AI41:AL41)/SUM('32'!U41:X41)*100</f>
        <v>93.50152905198776</v>
      </c>
      <c r="Q41" s="299"/>
      <c r="R41" s="98" t="s">
        <v>90</v>
      </c>
      <c r="S41" s="98"/>
      <c r="T41" s="98" t="s">
        <v>90</v>
      </c>
      <c r="U41" s="98"/>
      <c r="V41" s="98" t="s">
        <v>90</v>
      </c>
      <c r="W41" s="98"/>
      <c r="X41" s="98" t="s">
        <v>90</v>
      </c>
      <c r="Y41" s="98"/>
      <c r="Z41" s="98" t="s">
        <v>90</v>
      </c>
      <c r="AA41" s="98"/>
      <c r="AB41" s="98" t="s">
        <v>90</v>
      </c>
      <c r="AC41" s="98"/>
      <c r="AD41" s="98" t="s">
        <v>90</v>
      </c>
      <c r="AE41" s="98"/>
      <c r="AF41" s="98" t="s">
        <v>90</v>
      </c>
      <c r="AG41" s="98"/>
      <c r="AQ41" s="33"/>
    </row>
    <row r="42" spans="1:43" ht="24" customHeight="1">
      <c r="A42" s="213" t="s">
        <v>20</v>
      </c>
      <c r="B42" s="214"/>
      <c r="C42" s="214"/>
      <c r="D42" s="214"/>
      <c r="E42" s="211" t="s">
        <v>94</v>
      </c>
      <c r="F42" s="212"/>
      <c r="G42" s="68">
        <v>20000</v>
      </c>
      <c r="H42" s="68"/>
      <c r="I42" s="68"/>
      <c r="J42" s="68"/>
      <c r="K42" s="69" t="s">
        <v>90</v>
      </c>
      <c r="L42" s="69"/>
      <c r="M42" s="69"/>
      <c r="N42" s="298" t="s">
        <v>90</v>
      </c>
      <c r="O42" s="299"/>
      <c r="P42" s="298" t="s">
        <v>90</v>
      </c>
      <c r="Q42" s="299"/>
      <c r="R42" s="298" t="s">
        <v>90</v>
      </c>
      <c r="S42" s="299"/>
      <c r="T42" s="298" t="s">
        <v>90</v>
      </c>
      <c r="U42" s="299"/>
      <c r="V42" s="298" t="s">
        <v>90</v>
      </c>
      <c r="W42" s="299"/>
      <c r="X42" s="298" t="s">
        <v>90</v>
      </c>
      <c r="Y42" s="299"/>
      <c r="Z42" s="298" t="s">
        <v>90</v>
      </c>
      <c r="AA42" s="299"/>
      <c r="AB42" s="298" t="s">
        <v>90</v>
      </c>
      <c r="AC42" s="299"/>
      <c r="AD42" s="298" t="s">
        <v>90</v>
      </c>
      <c r="AE42" s="299"/>
      <c r="AF42" s="298" t="s">
        <v>90</v>
      </c>
      <c r="AG42" s="299"/>
      <c r="AQ42" s="33"/>
    </row>
    <row r="43" spans="1:43" ht="24" customHeight="1">
      <c r="A43" s="111" t="s">
        <v>26</v>
      </c>
      <c r="B43" s="112"/>
      <c r="C43" s="112"/>
      <c r="D43" s="112"/>
      <c r="E43" s="112"/>
      <c r="F43" s="20" t="s">
        <v>29</v>
      </c>
      <c r="G43" s="272">
        <f>G7+G34+G37</f>
        <v>101300000</v>
      </c>
      <c r="H43" s="273"/>
      <c r="I43" s="273"/>
      <c r="J43" s="274"/>
      <c r="K43" s="288">
        <f>G43/'34'!N43*100</f>
        <v>80.49087323284989</v>
      </c>
      <c r="L43" s="288"/>
      <c r="M43" s="288"/>
      <c r="N43" s="312">
        <f>SUM('32'!AB43:AE43)/SUM('32'!U43:X43)*100</f>
        <v>83.52939317535443</v>
      </c>
      <c r="O43" s="313"/>
      <c r="P43" s="314">
        <f>SUM('32'!AI43:AL43)/SUM('32'!U43:X43)*100</f>
        <v>85.71778056641061</v>
      </c>
      <c r="Q43" s="315"/>
      <c r="R43" s="316">
        <f>SUM('33'!N43:Q43)/SUM('32'!U43:X43)*100</f>
        <v>87.71825515344939</v>
      </c>
      <c r="S43" s="317"/>
      <c r="T43" s="316">
        <f>SUM('33'!U43:X43)/SUM('32'!U43:X43)*100</f>
        <v>89.29106906510907</v>
      </c>
      <c r="U43" s="317"/>
      <c r="V43" s="318">
        <f>SUM('33'!AB43:AE43)/SUM('32'!U43:X43)*100</f>
        <v>92.96366910792312</v>
      </c>
      <c r="W43" s="319"/>
      <c r="X43" s="316">
        <f>SUM('33'!AI43:AL43)/SUM('32'!U43:X43)*100</f>
        <v>112.41917840110682</v>
      </c>
      <c r="Y43" s="317"/>
      <c r="Z43" s="306">
        <f>SUM('34'!N43:Q43)/SUM('32'!U43:X43)*100</f>
        <v>106.51276345119871</v>
      </c>
      <c r="AA43" s="307"/>
      <c r="AB43" s="306">
        <f>SUM('34'!U43:X43)/SUM('32'!U43:X43)*100</f>
        <v>93.67348462511829</v>
      </c>
      <c r="AC43" s="307"/>
      <c r="AD43" s="308">
        <f>SUM('34'!AB43:AE43)/SUM('32'!U43:X43)*100</f>
        <v>88.88511586343992</v>
      </c>
      <c r="AE43" s="309"/>
      <c r="AF43" s="310">
        <f>SUM(G43)/SUM('32'!U43:X43)*100</f>
        <v>85.73305340630962</v>
      </c>
      <c r="AG43" s="311"/>
      <c r="AQ43" s="33"/>
    </row>
    <row r="44" spans="1:43" s="11" customFormat="1" ht="24" customHeight="1">
      <c r="A44" s="251" t="s">
        <v>27</v>
      </c>
      <c r="B44" s="106"/>
      <c r="C44" s="106"/>
      <c r="D44" s="106"/>
      <c r="E44" s="106"/>
      <c r="F44" s="21" t="s">
        <v>28</v>
      </c>
      <c r="G44" s="68"/>
      <c r="H44" s="68"/>
      <c r="I44" s="68"/>
      <c r="J44" s="68"/>
      <c r="K44" s="69" t="s">
        <v>90</v>
      </c>
      <c r="L44" s="69"/>
      <c r="M44" s="69"/>
      <c r="N44" s="59">
        <f>SUM('32'!AB44:AE44)/SUM('32'!U44:X44)*100</f>
        <v>83.9755646053192</v>
      </c>
      <c r="O44" s="61"/>
      <c r="P44" s="298">
        <f>SUM('32'!AI44:AL44)/SUM('32'!U44:X44)*100</f>
        <v>85.70408649966372</v>
      </c>
      <c r="Q44" s="299"/>
      <c r="R44" s="300">
        <f>SUM('33'!N44:Q44)/SUM('32'!U44:X44)*100</f>
        <v>87.37421399449988</v>
      </c>
      <c r="S44" s="301"/>
      <c r="T44" s="300">
        <f>SUM('33'!U44:X44)/SUM('32'!U44:X44)*100</f>
        <v>88.5351486814763</v>
      </c>
      <c r="U44" s="301"/>
      <c r="V44" s="302">
        <f>SUM('33'!AB44:AE44)/SUM('32'!U44:X44)*100</f>
        <v>91.47914801538292</v>
      </c>
      <c r="W44" s="303"/>
      <c r="X44" s="300">
        <f>SUM('33'!AI44:AL44)/SUM('32'!U44:X44)*100</f>
        <v>110.0968564467437</v>
      </c>
      <c r="Y44" s="301"/>
      <c r="Z44" s="304">
        <f>SUM('34'!N44:Q44)/SUM('32'!U44:X44)*100</f>
        <v>104.43763909138791</v>
      </c>
      <c r="AA44" s="305"/>
      <c r="AB44" s="304">
        <f>SUM('34'!U44:X44)/SUM('32'!U44:X44)*100</f>
        <v>92.18098911135125</v>
      </c>
      <c r="AC44" s="305"/>
      <c r="AD44" s="320">
        <f>SUM('34'!AB44:AE44)/SUM('32'!U44:X44)*100</f>
        <v>87.47434728070986</v>
      </c>
      <c r="AE44" s="321"/>
      <c r="AF44" s="322">
        <f>SUM(G44)/SUM('32'!U44:X44)*100</f>
        <v>0</v>
      </c>
      <c r="AG44" s="323"/>
      <c r="AQ44" s="33"/>
    </row>
    <row r="45" spans="1:43" ht="24" customHeight="1">
      <c r="A45" s="251" t="s">
        <v>34</v>
      </c>
      <c r="B45" s="106"/>
      <c r="C45" s="106"/>
      <c r="D45" s="106"/>
      <c r="E45" s="257" t="s">
        <v>30</v>
      </c>
      <c r="F45" s="257"/>
      <c r="G45" s="68" t="s">
        <v>108</v>
      </c>
      <c r="H45" s="68"/>
      <c r="I45" s="68"/>
      <c r="J45" s="68"/>
      <c r="K45" s="69" t="s">
        <v>90</v>
      </c>
      <c r="L45" s="69"/>
      <c r="M45" s="69"/>
      <c r="N45" s="59">
        <f>SUM('32'!AB45:AE45)/SUM('32'!U45:X45)*100</f>
        <v>99.4686889786788</v>
      </c>
      <c r="O45" s="61"/>
      <c r="P45" s="298">
        <f>SUM('32'!AI45:AL45)/SUM('32'!U45:X45)*100</f>
        <v>100.0159783124775</v>
      </c>
      <c r="Q45" s="299"/>
      <c r="R45" s="300">
        <f>SUM('33'!N45:Q45)/SUM('32'!U45:X45)*100</f>
        <v>100.39375594150827</v>
      </c>
      <c r="S45" s="301"/>
      <c r="T45" s="300">
        <f>SUM('33'!U45:X45)/SUM('32'!U45:X45)*100</f>
        <v>100.85380822745589</v>
      </c>
      <c r="U45" s="301"/>
      <c r="V45" s="302">
        <f>SUM('33'!AB45:AE45)/SUM('32'!U45:X45)*100</f>
        <v>101.62279724368508</v>
      </c>
      <c r="W45" s="303"/>
      <c r="X45" s="300">
        <f>SUM('33'!AI45:AL45)/SUM('32'!U45:X45)*100</f>
        <v>102.10934447114437</v>
      </c>
      <c r="Y45" s="301"/>
      <c r="Z45" s="304">
        <f>SUM('34'!N45:Q45)/SUM('32'!U45:X45)*100</f>
        <v>101.98695066057073</v>
      </c>
      <c r="AA45" s="305"/>
      <c r="AB45" s="304">
        <f>SUM('34'!U45:X45)/SUM('32'!U45:X45)*100</f>
        <v>101.6190925354079</v>
      </c>
      <c r="AC45" s="305"/>
      <c r="AD45" s="320">
        <f>SUM('34'!AB45:AE45)/SUM('32'!U45:X45)*100</f>
        <v>101.61277977668452</v>
      </c>
      <c r="AE45" s="321"/>
      <c r="AF45" s="322">
        <f>SUM(G45)/SUM('32'!U45:X45)*100</f>
        <v>0</v>
      </c>
      <c r="AG45" s="323"/>
      <c r="AQ45" s="33"/>
    </row>
    <row r="46" spans="1:43" ht="24" customHeight="1">
      <c r="A46" s="251" t="s">
        <v>35</v>
      </c>
      <c r="B46" s="106"/>
      <c r="C46" s="106"/>
      <c r="D46" s="106"/>
      <c r="E46" s="106"/>
      <c r="F46" s="21" t="s">
        <v>39</v>
      </c>
      <c r="G46" s="68">
        <v>142800000</v>
      </c>
      <c r="H46" s="68"/>
      <c r="I46" s="68"/>
      <c r="J46" s="68"/>
      <c r="K46" s="69">
        <f>G46/'34'!N46*100</f>
        <v>101.22801060716434</v>
      </c>
      <c r="L46" s="69"/>
      <c r="M46" s="69"/>
      <c r="N46" s="59">
        <f>SUM('32'!AB46:AE46)/SUM('32'!U46:X46)*100</f>
        <v>100.71196244938159</v>
      </c>
      <c r="O46" s="61"/>
      <c r="P46" s="298">
        <f>SUM('32'!AI46:AL46)/SUM('32'!U46:X46)*100</f>
        <v>91.7716084011764</v>
      </c>
      <c r="Q46" s="299"/>
      <c r="R46" s="300">
        <f>SUM('33'!N46:Q46)/SUM('32'!U46:X46)*100</f>
        <v>83.12649697840575</v>
      </c>
      <c r="S46" s="301"/>
      <c r="T46" s="300">
        <f>SUM('33'!U46:X46)/SUM('32'!U46:X46)*100</f>
        <v>83.02006867281048</v>
      </c>
      <c r="U46" s="301"/>
      <c r="V46" s="302">
        <f>SUM('33'!AB46:AE46)/SUM('32'!U46:X46)*100</f>
        <v>81.16905484398946</v>
      </c>
      <c r="W46" s="303"/>
      <c r="X46" s="300">
        <f>SUM('33'!AI46:AL46)/SUM('32'!U46:X46)*100</f>
        <v>80.08942247275911</v>
      </c>
      <c r="Y46" s="301"/>
      <c r="Z46" s="304">
        <f>SUM('34'!N46:Q46)/SUM('32'!U46:X46)*100</f>
        <v>79.96204452562071</v>
      </c>
      <c r="AA46" s="305"/>
      <c r="AB46" s="304">
        <f>SUM('34'!U46:X46)/SUM('32'!U46:X46)*100</f>
        <v>74.53849754685021</v>
      </c>
      <c r="AC46" s="305"/>
      <c r="AD46" s="320">
        <f>SUM('34'!AB46:AE46)/SUM('32'!U46:X46)*100</f>
        <v>81.49747260053128</v>
      </c>
      <c r="AE46" s="321"/>
      <c r="AF46" s="322">
        <f>SUM(G46)/SUM('32'!U46:X46)*100</f>
        <v>80.94398691410079</v>
      </c>
      <c r="AG46" s="323"/>
      <c r="AQ46" s="33"/>
    </row>
    <row r="47" spans="1:43" s="11" customFormat="1" ht="24" customHeight="1">
      <c r="A47" s="251" t="s">
        <v>36</v>
      </c>
      <c r="B47" s="106"/>
      <c r="C47" s="106"/>
      <c r="D47" s="106"/>
      <c r="E47" s="106"/>
      <c r="F47" s="21" t="s">
        <v>31</v>
      </c>
      <c r="G47" s="68">
        <v>16746000</v>
      </c>
      <c r="H47" s="68"/>
      <c r="I47" s="68"/>
      <c r="J47" s="68"/>
      <c r="K47" s="69">
        <f>G47/'34'!N47*100</f>
        <v>863.1536084573178</v>
      </c>
      <c r="L47" s="69"/>
      <c r="M47" s="69"/>
      <c r="N47" s="59">
        <f>SUM('32'!AB47:AE47)/SUM('32'!U47:X47)*100</f>
        <v>104.63620928505573</v>
      </c>
      <c r="O47" s="61"/>
      <c r="P47" s="298">
        <f>SUM('32'!AI47:AL47)/SUM('32'!U47:X47)*100</f>
        <v>132.549738458225</v>
      </c>
      <c r="Q47" s="299"/>
      <c r="R47" s="300">
        <f>SUM('33'!N47:Q47)/SUM('32'!U47:X47)*100</f>
        <v>309.5308689953929</v>
      </c>
      <c r="S47" s="301"/>
      <c r="T47" s="300">
        <f>SUM('33'!U47:X47)/SUM('32'!U47:X47)*100</f>
        <v>658.9054311957273</v>
      </c>
      <c r="U47" s="301"/>
      <c r="V47" s="302">
        <f>SUM('33'!AB47:AE47)/SUM('32'!U47:X47)*100</f>
        <v>1836.2003167444489</v>
      </c>
      <c r="W47" s="303"/>
      <c r="X47" s="300">
        <f>SUM('33'!AI47:AL47)/SUM('32'!U47:X47)*100</f>
        <v>140.91404756873837</v>
      </c>
      <c r="Y47" s="301"/>
      <c r="Z47" s="304">
        <f>SUM('34'!N47:Q47)/SUM('32'!U47:X47)*100</f>
        <v>131.8134536898826</v>
      </c>
      <c r="AA47" s="305"/>
      <c r="AB47" s="304">
        <f>SUM('34'!U47:X47)/SUM('32'!U47:X47)*100</f>
        <v>552.5262442003223</v>
      </c>
      <c r="AC47" s="305"/>
      <c r="AD47" s="320">
        <f>SUM('34'!AB47:AE47)/SUM('32'!U47:X47)*100</f>
        <v>1056.9246573527582</v>
      </c>
      <c r="AE47" s="321"/>
      <c r="AF47" s="322">
        <f>SUM(G47)/SUM('32'!U47:X47)*100</f>
        <v>1137.752581956437</v>
      </c>
      <c r="AG47" s="323"/>
      <c r="AQ47" s="33"/>
    </row>
    <row r="48" spans="1:43" ht="24" customHeight="1">
      <c r="A48" s="251" t="s">
        <v>41</v>
      </c>
      <c r="B48" s="106"/>
      <c r="C48" s="106"/>
      <c r="D48" s="257" t="s">
        <v>40</v>
      </c>
      <c r="E48" s="257"/>
      <c r="F48" s="257"/>
      <c r="G48" s="68">
        <f>SUM(G43+G46+G47)</f>
        <v>260846000</v>
      </c>
      <c r="H48" s="68"/>
      <c r="I48" s="68"/>
      <c r="J48" s="68"/>
      <c r="K48" s="69">
        <f>G48/'34'!N48*100</f>
        <v>97.01906914590931</v>
      </c>
      <c r="L48" s="69"/>
      <c r="M48" s="69"/>
      <c r="N48" s="59">
        <f>SUM('32'!AB48:AE48)/SUM('32'!U48:X48)*100</f>
        <v>93.87362682388066</v>
      </c>
      <c r="O48" s="61"/>
      <c r="P48" s="298">
        <f>SUM('32'!AI48:AL48)/SUM('32'!U48:X48)*100</f>
        <v>89.55816139623275</v>
      </c>
      <c r="Q48" s="299"/>
      <c r="R48" s="300">
        <f>SUM('33'!N48:Q48)/SUM('32'!U48:X48)*100</f>
        <v>86.08474939726247</v>
      </c>
      <c r="S48" s="301"/>
      <c r="T48" s="300">
        <f>SUM('33'!U48:X48)/SUM('32'!U48:X48)*100</f>
        <v>88.38603605114804</v>
      </c>
      <c r="U48" s="301"/>
      <c r="V48" s="302">
        <f>SUM('33'!AB48:AE48)/SUM('32'!U48:X48)*100</f>
        <v>94.60190361817622</v>
      </c>
      <c r="W48" s="303"/>
      <c r="X48" s="300">
        <f>SUM('33'!AI48:AL48)/SUM('32'!U48:X48)*100</f>
        <v>93.29515870697605</v>
      </c>
      <c r="Y48" s="301"/>
      <c r="Z48" s="304">
        <f>SUM('34'!N48:Q48)/SUM('32'!U48:X48)*100</f>
        <v>90.81666035034014</v>
      </c>
      <c r="AA48" s="305"/>
      <c r="AB48" s="304">
        <f>SUM('34'!U48:X48)/SUM('32'!U48:X48)*100</f>
        <v>84.55197934991563</v>
      </c>
      <c r="AC48" s="305"/>
      <c r="AD48" s="320">
        <f>SUM('34'!AB48:AE48)/SUM('32'!U48:X48)*100</f>
        <v>89.29549789566951</v>
      </c>
      <c r="AE48" s="321"/>
      <c r="AF48" s="322">
        <f>SUM(G48)/SUM('32'!U48:X48)*100</f>
        <v>88.1094785013021</v>
      </c>
      <c r="AG48" s="323"/>
      <c r="AQ48" s="33"/>
    </row>
    <row r="49" spans="1:43" ht="24" customHeight="1">
      <c r="A49" s="251" t="s">
        <v>37</v>
      </c>
      <c r="B49" s="106"/>
      <c r="C49" s="106"/>
      <c r="D49" s="106"/>
      <c r="E49" s="106"/>
      <c r="F49" s="21" t="s">
        <v>32</v>
      </c>
      <c r="G49" s="68">
        <v>457711000</v>
      </c>
      <c r="H49" s="68"/>
      <c r="I49" s="68"/>
      <c r="J49" s="68"/>
      <c r="K49" s="69">
        <f>G49/'34'!N49*100</f>
        <v>100.34111322183372</v>
      </c>
      <c r="L49" s="69"/>
      <c r="M49" s="69"/>
      <c r="N49" s="59">
        <f>SUM('32'!AB49:AE49)/SUM('32'!U49:X49)*100</f>
        <v>94.95993795001151</v>
      </c>
      <c r="O49" s="61"/>
      <c r="P49" s="298">
        <f>SUM('32'!AI49:AL49)/SUM('32'!U49:X49)*100</f>
        <v>92.83457253974312</v>
      </c>
      <c r="Q49" s="299"/>
      <c r="R49" s="300">
        <f>SUM('33'!N49:Q49)/SUM('32'!U49:X49)*100</f>
        <v>86.50048982146718</v>
      </c>
      <c r="S49" s="301"/>
      <c r="T49" s="300">
        <f>SUM('33'!U49:X49)/SUM('32'!U49:X49)*100</f>
        <v>83.79438051444616</v>
      </c>
      <c r="U49" s="301"/>
      <c r="V49" s="302">
        <f>SUM('33'!AB49:AE49)/SUM('32'!U49:X49)*100</f>
        <v>80.64504449495647</v>
      </c>
      <c r="W49" s="303"/>
      <c r="X49" s="300">
        <f>SUM('33'!AI49:AL49)/SUM('32'!U49:X49)*100</f>
        <v>78.82726183344683</v>
      </c>
      <c r="Y49" s="301"/>
      <c r="Z49" s="304">
        <f>SUM('34'!N49:Q49)/SUM('32'!U49:X49)*100</f>
        <v>79.25050283558981</v>
      </c>
      <c r="AA49" s="305"/>
      <c r="AB49" s="304">
        <f>SUM('34'!U49:X49)/SUM('32'!U49:X49)*100</f>
        <v>87.3569300206021</v>
      </c>
      <c r="AC49" s="305"/>
      <c r="AD49" s="320">
        <f>SUM('34'!AB49:AE49)/SUM('32'!U49:X49)*100</f>
        <v>84.11598583591592</v>
      </c>
      <c r="AE49" s="321"/>
      <c r="AF49" s="322">
        <f>SUM(G49)/SUM('32'!U49:X49)*100</f>
        <v>79.52083677913173</v>
      </c>
      <c r="AG49" s="323"/>
      <c r="AQ49" s="33"/>
    </row>
    <row r="50" spans="1:43" s="11" customFormat="1" ht="24" customHeight="1">
      <c r="A50" s="251" t="s">
        <v>38</v>
      </c>
      <c r="B50" s="106"/>
      <c r="C50" s="106"/>
      <c r="D50" s="106"/>
      <c r="E50" s="106"/>
      <c r="F50" s="21" t="s">
        <v>33</v>
      </c>
      <c r="G50" s="68">
        <v>457711000</v>
      </c>
      <c r="H50" s="68"/>
      <c r="I50" s="68"/>
      <c r="J50" s="68"/>
      <c r="K50" s="69">
        <f>G50/'34'!N50*100</f>
        <v>101.01423601987469</v>
      </c>
      <c r="L50" s="69"/>
      <c r="M50" s="69"/>
      <c r="N50" s="59">
        <f>SUM('32'!AB50:AE50)/SUM('32'!U50:X50)*100</f>
        <v>95.15757724779608</v>
      </c>
      <c r="O50" s="61"/>
      <c r="P50" s="298">
        <f>SUM('32'!AI50:AL50)/SUM('32'!U50:X50)*100</f>
        <v>93.2826871698004</v>
      </c>
      <c r="Q50" s="299"/>
      <c r="R50" s="300">
        <f>SUM('33'!N50:Q50)/SUM('32'!U50:X50)*100</f>
        <v>87.15108449934289</v>
      </c>
      <c r="S50" s="301"/>
      <c r="T50" s="300">
        <f>SUM('33'!U50:X50)/SUM('32'!U50:X50)*100</f>
        <v>84.51847502585302</v>
      </c>
      <c r="U50" s="301"/>
      <c r="V50" s="302">
        <f>SUM('33'!AB50:AE50)/SUM('32'!U50:X50)*100</f>
        <v>81.37280175630185</v>
      </c>
      <c r="W50" s="303"/>
      <c r="X50" s="300">
        <f>SUM('33'!AI50:AL50)/SUM('32'!U50:X50)*100</f>
        <v>79.50048810974684</v>
      </c>
      <c r="Y50" s="301"/>
      <c r="Z50" s="304">
        <f>SUM('34'!N50:Q50)/SUM('32'!U50:X50)*100</f>
        <v>79.98770885975193</v>
      </c>
      <c r="AA50" s="305"/>
      <c r="AB50" s="304">
        <f>SUM('34'!U50:X50)/SUM('32'!U50:X50)*100</f>
        <v>87.85638662225001</v>
      </c>
      <c r="AC50" s="305"/>
      <c r="AD50" s="320">
        <f>SUM('34'!AB50:AE50)/SUM('32'!U50:X50)*100</f>
        <v>83.78053863428234</v>
      </c>
      <c r="AE50" s="321"/>
      <c r="AF50" s="322">
        <f>SUM(G50)/SUM('32'!U50:X50)*100</f>
        <v>80.79897301448004</v>
      </c>
      <c r="AG50" s="323"/>
      <c r="AQ50" s="33"/>
    </row>
    <row r="51" spans="1:43" ht="10.5" customHeight="1">
      <c r="A51" s="258" t="s">
        <v>47</v>
      </c>
      <c r="B51" s="266"/>
      <c r="C51" s="161" t="s">
        <v>44</v>
      </c>
      <c r="D51" s="264"/>
      <c r="E51" s="257" t="s">
        <v>42</v>
      </c>
      <c r="F51" s="257"/>
      <c r="G51" s="98">
        <f>SUM(G43/G49)*100</f>
        <v>22.131869236264805</v>
      </c>
      <c r="H51" s="98"/>
      <c r="I51" s="98"/>
      <c r="J51" s="98"/>
      <c r="K51" s="98">
        <f>G51/'34'!N51*100</f>
        <v>80.21724161550908</v>
      </c>
      <c r="L51" s="98"/>
      <c r="M51" s="98"/>
      <c r="N51" s="334" t="s">
        <v>95</v>
      </c>
      <c r="O51" s="335"/>
      <c r="P51" s="334" t="s">
        <v>95</v>
      </c>
      <c r="Q51" s="335"/>
      <c r="R51" s="334" t="s">
        <v>95</v>
      </c>
      <c r="S51" s="335"/>
      <c r="T51" s="334" t="s">
        <v>95</v>
      </c>
      <c r="U51" s="335"/>
      <c r="V51" s="334" t="s">
        <v>95</v>
      </c>
      <c r="W51" s="335"/>
      <c r="X51" s="334" t="s">
        <v>95</v>
      </c>
      <c r="Y51" s="335"/>
      <c r="Z51" s="334" t="s">
        <v>95</v>
      </c>
      <c r="AA51" s="335"/>
      <c r="AB51" s="334" t="s">
        <v>95</v>
      </c>
      <c r="AC51" s="335"/>
      <c r="AD51" s="334" t="s">
        <v>95</v>
      </c>
      <c r="AE51" s="335"/>
      <c r="AF51" s="334" t="s">
        <v>95</v>
      </c>
      <c r="AG51" s="335"/>
      <c r="AQ51" s="33"/>
    </row>
    <row r="52" spans="1:43" ht="10.5" customHeight="1">
      <c r="A52" s="340"/>
      <c r="B52" s="341"/>
      <c r="C52" s="163"/>
      <c r="D52" s="265"/>
      <c r="E52" s="257" t="s">
        <v>43</v>
      </c>
      <c r="F52" s="257"/>
      <c r="G52" s="98"/>
      <c r="H52" s="98"/>
      <c r="I52" s="98"/>
      <c r="J52" s="98"/>
      <c r="K52" s="98" t="e">
        <f>G52/'34'!N52*100</f>
        <v>#DIV/0!</v>
      </c>
      <c r="L52" s="98"/>
      <c r="M52" s="98"/>
      <c r="N52" s="338"/>
      <c r="O52" s="339"/>
      <c r="P52" s="338"/>
      <c r="Q52" s="339"/>
      <c r="R52" s="338"/>
      <c r="S52" s="339"/>
      <c r="T52" s="338"/>
      <c r="U52" s="339"/>
      <c r="V52" s="338"/>
      <c r="W52" s="339"/>
      <c r="X52" s="338"/>
      <c r="Y52" s="339"/>
      <c r="Z52" s="338"/>
      <c r="AA52" s="339"/>
      <c r="AB52" s="338"/>
      <c r="AC52" s="339"/>
      <c r="AD52" s="338"/>
      <c r="AE52" s="339"/>
      <c r="AF52" s="338"/>
      <c r="AG52" s="339"/>
      <c r="AQ52" s="33"/>
    </row>
    <row r="53" spans="1:43" ht="10.5" customHeight="1">
      <c r="A53" s="340"/>
      <c r="B53" s="341"/>
      <c r="C53" s="151" t="s">
        <v>46</v>
      </c>
      <c r="D53" s="266"/>
      <c r="E53" s="268" t="s">
        <v>45</v>
      </c>
      <c r="F53" s="268"/>
      <c r="G53" s="98">
        <f>SUM(G48/G49)*100</f>
        <v>56.98923556567353</v>
      </c>
      <c r="H53" s="98"/>
      <c r="I53" s="98"/>
      <c r="J53" s="98"/>
      <c r="K53" s="68">
        <f>G53/'34'!N53*100</f>
        <v>96.68924933234489</v>
      </c>
      <c r="L53" s="68"/>
      <c r="M53" s="68"/>
      <c r="N53" s="334" t="s">
        <v>95</v>
      </c>
      <c r="O53" s="335"/>
      <c r="P53" s="334" t="s">
        <v>95</v>
      </c>
      <c r="Q53" s="335"/>
      <c r="R53" s="334" t="s">
        <v>95</v>
      </c>
      <c r="S53" s="335"/>
      <c r="T53" s="334" t="s">
        <v>95</v>
      </c>
      <c r="U53" s="335"/>
      <c r="V53" s="334" t="s">
        <v>95</v>
      </c>
      <c r="W53" s="335"/>
      <c r="X53" s="334" t="s">
        <v>95</v>
      </c>
      <c r="Y53" s="335"/>
      <c r="Z53" s="334" t="s">
        <v>95</v>
      </c>
      <c r="AA53" s="335"/>
      <c r="AB53" s="334" t="s">
        <v>95</v>
      </c>
      <c r="AC53" s="335"/>
      <c r="AD53" s="334" t="s">
        <v>95</v>
      </c>
      <c r="AE53" s="335"/>
      <c r="AF53" s="334" t="s">
        <v>95</v>
      </c>
      <c r="AG53" s="335"/>
      <c r="AQ53" s="33"/>
    </row>
    <row r="54" spans="1:43" s="11" customFormat="1" ht="10.5" customHeight="1" thickBot="1">
      <c r="A54" s="342"/>
      <c r="B54" s="267"/>
      <c r="C54" s="153"/>
      <c r="D54" s="267"/>
      <c r="E54" s="269" t="s">
        <v>43</v>
      </c>
      <c r="F54" s="269"/>
      <c r="G54" s="177"/>
      <c r="H54" s="177"/>
      <c r="I54" s="177"/>
      <c r="J54" s="177"/>
      <c r="K54" s="178" t="e">
        <f>G54/'34'!N54*100</f>
        <v>#DIV/0!</v>
      </c>
      <c r="L54" s="178"/>
      <c r="M54" s="178"/>
      <c r="N54" s="336"/>
      <c r="O54" s="337"/>
      <c r="P54" s="336"/>
      <c r="Q54" s="337"/>
      <c r="R54" s="336"/>
      <c r="S54" s="337"/>
      <c r="T54" s="336"/>
      <c r="U54" s="337"/>
      <c r="V54" s="336"/>
      <c r="W54" s="337"/>
      <c r="X54" s="336"/>
      <c r="Y54" s="337"/>
      <c r="Z54" s="336"/>
      <c r="AA54" s="337"/>
      <c r="AB54" s="336"/>
      <c r="AC54" s="337"/>
      <c r="AD54" s="336"/>
      <c r="AE54" s="337"/>
      <c r="AF54" s="336"/>
      <c r="AG54" s="337"/>
      <c r="AQ54" s="33"/>
    </row>
    <row r="55" spans="1:29" ht="13.5">
      <c r="A55" s="22"/>
      <c r="B55" s="22"/>
      <c r="C55" s="22"/>
      <c r="D55" s="22"/>
      <c r="E55" s="22"/>
      <c r="F55" s="15"/>
      <c r="G55" s="15"/>
      <c r="H55" s="15"/>
      <c r="I55" s="15"/>
      <c r="J55" s="15"/>
      <c r="K55" s="15"/>
      <c r="L55" s="15"/>
      <c r="M55" s="15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4"/>
      <c r="AB55" s="25"/>
      <c r="AC55" s="26"/>
    </row>
    <row r="56" spans="1:29" ht="13.5">
      <c r="A56" s="22"/>
      <c r="B56" s="22"/>
      <c r="C56" s="22"/>
      <c r="D56" s="22"/>
      <c r="E56" s="22"/>
      <c r="F56" s="15"/>
      <c r="G56" s="15"/>
      <c r="H56" s="15"/>
      <c r="I56" s="15"/>
      <c r="J56" s="15"/>
      <c r="K56" s="15"/>
      <c r="L56" s="15"/>
      <c r="M56" s="15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4"/>
      <c r="AB56" s="25"/>
      <c r="AC56" s="26"/>
    </row>
  </sheetData>
  <mergeCells count="630">
    <mergeCell ref="AD16:AE16"/>
    <mergeCell ref="AF16:AG16"/>
    <mergeCell ref="AD15:AE15"/>
    <mergeCell ref="AF15:AG15"/>
    <mergeCell ref="R16:S16"/>
    <mergeCell ref="T16:U16"/>
    <mergeCell ref="V16:W16"/>
    <mergeCell ref="X16:Y16"/>
    <mergeCell ref="AF14:AG14"/>
    <mergeCell ref="G15:J15"/>
    <mergeCell ref="K15:M15"/>
    <mergeCell ref="P15:Q15"/>
    <mergeCell ref="R15:S15"/>
    <mergeCell ref="T15:U15"/>
    <mergeCell ref="V15:W15"/>
    <mergeCell ref="X15:Y15"/>
    <mergeCell ref="Z15:AA15"/>
    <mergeCell ref="X14:Y14"/>
    <mergeCell ref="P13:Q13"/>
    <mergeCell ref="R10:S10"/>
    <mergeCell ref="T10:U10"/>
    <mergeCell ref="C12:F12"/>
    <mergeCell ref="G12:J12"/>
    <mergeCell ref="K12:M12"/>
    <mergeCell ref="G11:J11"/>
    <mergeCell ref="N12:O12"/>
    <mergeCell ref="R11:S11"/>
    <mergeCell ref="T11:U11"/>
    <mergeCell ref="A27:F27"/>
    <mergeCell ref="A30:F30"/>
    <mergeCell ref="G16:J16"/>
    <mergeCell ref="P10:Q10"/>
    <mergeCell ref="P11:Q11"/>
    <mergeCell ref="K16:M16"/>
    <mergeCell ref="P16:Q16"/>
    <mergeCell ref="N15:O15"/>
    <mergeCell ref="N16:O16"/>
    <mergeCell ref="P12:Q12"/>
    <mergeCell ref="G10:J10"/>
    <mergeCell ref="K10:M10"/>
    <mergeCell ref="G14:J14"/>
    <mergeCell ref="K14:M14"/>
    <mergeCell ref="K11:M11"/>
    <mergeCell ref="A51:B54"/>
    <mergeCell ref="C51:D52"/>
    <mergeCell ref="E51:F51"/>
    <mergeCell ref="E52:F52"/>
    <mergeCell ref="C53:D54"/>
    <mergeCell ref="E53:F53"/>
    <mergeCell ref="E54:F54"/>
    <mergeCell ref="A48:C48"/>
    <mergeCell ref="D48:F48"/>
    <mergeCell ref="A49:E49"/>
    <mergeCell ref="A50:E50"/>
    <mergeCell ref="A46:E46"/>
    <mergeCell ref="A47:E47"/>
    <mergeCell ref="A43:E43"/>
    <mergeCell ref="A44:E44"/>
    <mergeCell ref="A45:D45"/>
    <mergeCell ref="E45:F45"/>
    <mergeCell ref="A38:F38"/>
    <mergeCell ref="A36:F36"/>
    <mergeCell ref="A37:F37"/>
    <mergeCell ref="A34:F34"/>
    <mergeCell ref="A33:F33"/>
    <mergeCell ref="A28:F28"/>
    <mergeCell ref="A29:F29"/>
    <mergeCell ref="A35:F35"/>
    <mergeCell ref="A32:F32"/>
    <mergeCell ref="A31:F31"/>
    <mergeCell ref="B22:F22"/>
    <mergeCell ref="A25:F25"/>
    <mergeCell ref="A26:F26"/>
    <mergeCell ref="B23:F23"/>
    <mergeCell ref="A24:F24"/>
    <mergeCell ref="B18:F18"/>
    <mergeCell ref="B19:F19"/>
    <mergeCell ref="B20:F20"/>
    <mergeCell ref="A21:F21"/>
    <mergeCell ref="A7:F7"/>
    <mergeCell ref="B9:F9"/>
    <mergeCell ref="A8:F8"/>
    <mergeCell ref="C11:F11"/>
    <mergeCell ref="C10:F10"/>
    <mergeCell ref="A4:C4"/>
    <mergeCell ref="D4:F4"/>
    <mergeCell ref="A5:F5"/>
    <mergeCell ref="A6:C6"/>
    <mergeCell ref="D6:F6"/>
    <mergeCell ref="AF51:AG52"/>
    <mergeCell ref="P53:Q54"/>
    <mergeCell ref="R53:S54"/>
    <mergeCell ref="T53:U54"/>
    <mergeCell ref="V53:W54"/>
    <mergeCell ref="AF53:AG54"/>
    <mergeCell ref="X53:Y54"/>
    <mergeCell ref="Z53:AA54"/>
    <mergeCell ref="V51:W52"/>
    <mergeCell ref="X51:Y52"/>
    <mergeCell ref="AD53:AE54"/>
    <mergeCell ref="AD51:AE52"/>
    <mergeCell ref="N51:O52"/>
    <mergeCell ref="N53:O54"/>
    <mergeCell ref="P51:Q52"/>
    <mergeCell ref="T51:U52"/>
    <mergeCell ref="AB51:AC52"/>
    <mergeCell ref="AB53:AC54"/>
    <mergeCell ref="Z51:AA52"/>
    <mergeCell ref="R51:S52"/>
    <mergeCell ref="AF50:AG50"/>
    <mergeCell ref="AD49:AE49"/>
    <mergeCell ref="AF49:AG49"/>
    <mergeCell ref="V50:W50"/>
    <mergeCell ref="X50:Y50"/>
    <mergeCell ref="Z50:AA50"/>
    <mergeCell ref="AB49:AC49"/>
    <mergeCell ref="V49:W49"/>
    <mergeCell ref="X49:Y49"/>
    <mergeCell ref="Z49:AA49"/>
    <mergeCell ref="N50:O50"/>
    <mergeCell ref="P50:Q50"/>
    <mergeCell ref="R50:S50"/>
    <mergeCell ref="AD50:AE50"/>
    <mergeCell ref="AB50:AC50"/>
    <mergeCell ref="T50:U50"/>
    <mergeCell ref="N48:O48"/>
    <mergeCell ref="P48:Q48"/>
    <mergeCell ref="R48:S48"/>
    <mergeCell ref="T48:U48"/>
    <mergeCell ref="N49:O49"/>
    <mergeCell ref="P49:Q49"/>
    <mergeCell ref="R49:S49"/>
    <mergeCell ref="T49:U49"/>
    <mergeCell ref="AD47:AE47"/>
    <mergeCell ref="AF47:AG47"/>
    <mergeCell ref="Z48:AA48"/>
    <mergeCell ref="AD48:AE48"/>
    <mergeCell ref="AF48:AG48"/>
    <mergeCell ref="N47:O47"/>
    <mergeCell ref="P47:Q47"/>
    <mergeCell ref="R47:S47"/>
    <mergeCell ref="T47:U47"/>
    <mergeCell ref="AF45:AG45"/>
    <mergeCell ref="N46:O46"/>
    <mergeCell ref="P46:Q46"/>
    <mergeCell ref="R46:S46"/>
    <mergeCell ref="T46:U46"/>
    <mergeCell ref="V46:W46"/>
    <mergeCell ref="X46:Y46"/>
    <mergeCell ref="Z46:AA46"/>
    <mergeCell ref="AD46:AE46"/>
    <mergeCell ref="AF46:AG46"/>
    <mergeCell ref="AD44:AE44"/>
    <mergeCell ref="AF44:AG44"/>
    <mergeCell ref="N45:O45"/>
    <mergeCell ref="P45:Q45"/>
    <mergeCell ref="R45:S45"/>
    <mergeCell ref="T45:U45"/>
    <mergeCell ref="V45:W45"/>
    <mergeCell ref="X45:Y45"/>
    <mergeCell ref="Z45:AA45"/>
    <mergeCell ref="AD45:AE45"/>
    <mergeCell ref="AF41:AG41"/>
    <mergeCell ref="N43:O43"/>
    <mergeCell ref="P43:Q43"/>
    <mergeCell ref="R43:S43"/>
    <mergeCell ref="T43:U43"/>
    <mergeCell ref="V43:W43"/>
    <mergeCell ref="X43:Y43"/>
    <mergeCell ref="Z43:AA43"/>
    <mergeCell ref="AD43:AE43"/>
    <mergeCell ref="AF43:AG43"/>
    <mergeCell ref="V41:W41"/>
    <mergeCell ref="X41:Y41"/>
    <mergeCell ref="Z41:AA41"/>
    <mergeCell ref="AD41:AE41"/>
    <mergeCell ref="AB41:AC41"/>
    <mergeCell ref="N41:O41"/>
    <mergeCell ref="P41:Q41"/>
    <mergeCell ref="R41:S41"/>
    <mergeCell ref="T41:U41"/>
    <mergeCell ref="AF40:AG40"/>
    <mergeCell ref="N33:O33"/>
    <mergeCell ref="P33:Q33"/>
    <mergeCell ref="R33:S33"/>
    <mergeCell ref="T33:U33"/>
    <mergeCell ref="V33:W33"/>
    <mergeCell ref="X33:Y33"/>
    <mergeCell ref="Z33:AA33"/>
    <mergeCell ref="AD33:AE33"/>
    <mergeCell ref="AF33:AG33"/>
    <mergeCell ref="V40:W40"/>
    <mergeCell ref="X40:Y40"/>
    <mergeCell ref="Z40:AA40"/>
    <mergeCell ref="AD40:AE40"/>
    <mergeCell ref="AB40:AC40"/>
    <mergeCell ref="N40:O40"/>
    <mergeCell ref="P40:Q40"/>
    <mergeCell ref="R40:S40"/>
    <mergeCell ref="T40:U40"/>
    <mergeCell ref="AF38:AG38"/>
    <mergeCell ref="N39:O39"/>
    <mergeCell ref="P39:Q39"/>
    <mergeCell ref="R39:S39"/>
    <mergeCell ref="T39:U39"/>
    <mergeCell ref="V39:W39"/>
    <mergeCell ref="X39:Y39"/>
    <mergeCell ref="Z39:AA39"/>
    <mergeCell ref="AD39:AE39"/>
    <mergeCell ref="AF39:AG39"/>
    <mergeCell ref="X38:Y38"/>
    <mergeCell ref="Z38:AA38"/>
    <mergeCell ref="AD38:AE38"/>
    <mergeCell ref="AB38:AC38"/>
    <mergeCell ref="P38:Q38"/>
    <mergeCell ref="R38:S38"/>
    <mergeCell ref="T38:U38"/>
    <mergeCell ref="V38:W38"/>
    <mergeCell ref="X35:Y35"/>
    <mergeCell ref="Z35:AA35"/>
    <mergeCell ref="AD35:AE35"/>
    <mergeCell ref="AF35:AG35"/>
    <mergeCell ref="P35:Q35"/>
    <mergeCell ref="R35:S35"/>
    <mergeCell ref="T35:U35"/>
    <mergeCell ref="V35:W35"/>
    <mergeCell ref="AF28:AG28"/>
    <mergeCell ref="N29:O29"/>
    <mergeCell ref="P29:Q29"/>
    <mergeCell ref="R29:S29"/>
    <mergeCell ref="T29:U29"/>
    <mergeCell ref="V29:W29"/>
    <mergeCell ref="X29:Y29"/>
    <mergeCell ref="Z29:AA29"/>
    <mergeCell ref="AD29:AE29"/>
    <mergeCell ref="AF29:AG29"/>
    <mergeCell ref="AF32:AG32"/>
    <mergeCell ref="N28:O28"/>
    <mergeCell ref="P28:Q28"/>
    <mergeCell ref="R28:S28"/>
    <mergeCell ref="T28:U28"/>
    <mergeCell ref="V28:W28"/>
    <mergeCell ref="X28:Y28"/>
    <mergeCell ref="Z28:AA28"/>
    <mergeCell ref="AD28:AE28"/>
    <mergeCell ref="AB28:AC28"/>
    <mergeCell ref="V32:W32"/>
    <mergeCell ref="X32:Y32"/>
    <mergeCell ref="Z32:AA32"/>
    <mergeCell ref="AD32:AE32"/>
    <mergeCell ref="N32:O32"/>
    <mergeCell ref="P32:Q32"/>
    <mergeCell ref="R32:S32"/>
    <mergeCell ref="T32:U32"/>
    <mergeCell ref="AF30:AG30"/>
    <mergeCell ref="N31:O31"/>
    <mergeCell ref="P31:Q31"/>
    <mergeCell ref="R31:S31"/>
    <mergeCell ref="T31:U31"/>
    <mergeCell ref="V31:W31"/>
    <mergeCell ref="X31:Y31"/>
    <mergeCell ref="Z31:AA31"/>
    <mergeCell ref="AD31:AE31"/>
    <mergeCell ref="AF31:AG31"/>
    <mergeCell ref="AB27:AC27"/>
    <mergeCell ref="AF27:AG27"/>
    <mergeCell ref="N30:O30"/>
    <mergeCell ref="P30:Q30"/>
    <mergeCell ref="R30:S30"/>
    <mergeCell ref="T30:U30"/>
    <mergeCell ref="V30:W30"/>
    <mergeCell ref="X30:Y30"/>
    <mergeCell ref="Z30:AA30"/>
    <mergeCell ref="AD30:AE30"/>
    <mergeCell ref="AD26:AE26"/>
    <mergeCell ref="AF26:AG26"/>
    <mergeCell ref="N27:O27"/>
    <mergeCell ref="P27:Q27"/>
    <mergeCell ref="R27:S27"/>
    <mergeCell ref="T27:U27"/>
    <mergeCell ref="V27:W27"/>
    <mergeCell ref="X27:Y27"/>
    <mergeCell ref="Z27:AA27"/>
    <mergeCell ref="AD27:AE27"/>
    <mergeCell ref="N26:O26"/>
    <mergeCell ref="P26:Q26"/>
    <mergeCell ref="R26:S26"/>
    <mergeCell ref="T26:U26"/>
    <mergeCell ref="AD23:AE23"/>
    <mergeCell ref="AF23:AG23"/>
    <mergeCell ref="N25:O25"/>
    <mergeCell ref="P25:Q25"/>
    <mergeCell ref="R25:S25"/>
    <mergeCell ref="T25:U25"/>
    <mergeCell ref="AF25:AG25"/>
    <mergeCell ref="N24:O24"/>
    <mergeCell ref="AD25:AE25"/>
    <mergeCell ref="P24:Q24"/>
    <mergeCell ref="AD22:AE22"/>
    <mergeCell ref="AB22:AC22"/>
    <mergeCell ref="AF22:AG22"/>
    <mergeCell ref="N23:O23"/>
    <mergeCell ref="P23:Q23"/>
    <mergeCell ref="R23:S23"/>
    <mergeCell ref="T23:U23"/>
    <mergeCell ref="V23:W23"/>
    <mergeCell ref="X23:Y23"/>
    <mergeCell ref="Z23:AA23"/>
    <mergeCell ref="AD21:AE21"/>
    <mergeCell ref="AF21:AG21"/>
    <mergeCell ref="AB21:AC21"/>
    <mergeCell ref="N22:O22"/>
    <mergeCell ref="P22:Q22"/>
    <mergeCell ref="R22:S22"/>
    <mergeCell ref="T22:U22"/>
    <mergeCell ref="V22:W22"/>
    <mergeCell ref="X22:Y22"/>
    <mergeCell ref="Z22:AA22"/>
    <mergeCell ref="P21:Q21"/>
    <mergeCell ref="R21:S21"/>
    <mergeCell ref="T21:U21"/>
    <mergeCell ref="X21:Y21"/>
    <mergeCell ref="V21:W21"/>
    <mergeCell ref="AD19:AE19"/>
    <mergeCell ref="AF19:AG19"/>
    <mergeCell ref="N20:O20"/>
    <mergeCell ref="P20:Q20"/>
    <mergeCell ref="R20:S20"/>
    <mergeCell ref="T20:U20"/>
    <mergeCell ref="X20:Y20"/>
    <mergeCell ref="Z20:AA20"/>
    <mergeCell ref="AD20:AE20"/>
    <mergeCell ref="AF20:AG20"/>
    <mergeCell ref="P19:Q19"/>
    <mergeCell ref="R19:S19"/>
    <mergeCell ref="T19:U19"/>
    <mergeCell ref="X19:Y19"/>
    <mergeCell ref="AD17:AE17"/>
    <mergeCell ref="AF17:AG17"/>
    <mergeCell ref="N18:O18"/>
    <mergeCell ref="P18:Q18"/>
    <mergeCell ref="R18:S18"/>
    <mergeCell ref="T18:U18"/>
    <mergeCell ref="X18:Y18"/>
    <mergeCell ref="Z18:AA18"/>
    <mergeCell ref="AD18:AE18"/>
    <mergeCell ref="AF18:AG18"/>
    <mergeCell ref="P17:Q17"/>
    <mergeCell ref="R17:S17"/>
    <mergeCell ref="T17:U17"/>
    <mergeCell ref="X17:Y17"/>
    <mergeCell ref="V17:W17"/>
    <mergeCell ref="X13:Y13"/>
    <mergeCell ref="Z13:AA13"/>
    <mergeCell ref="AD13:AE13"/>
    <mergeCell ref="AF13:AG13"/>
    <mergeCell ref="AB13:AC13"/>
    <mergeCell ref="R13:S13"/>
    <mergeCell ref="T13:U13"/>
    <mergeCell ref="AF7:AG7"/>
    <mergeCell ref="N9:O9"/>
    <mergeCell ref="P9:Q9"/>
    <mergeCell ref="R9:S9"/>
    <mergeCell ref="T9:U9"/>
    <mergeCell ref="V9:W9"/>
    <mergeCell ref="X9:Y9"/>
    <mergeCell ref="Z9:AA9"/>
    <mergeCell ref="AD9:AE9"/>
    <mergeCell ref="AF9:AG9"/>
    <mergeCell ref="T7:U7"/>
    <mergeCell ref="V7:W7"/>
    <mergeCell ref="X7:Y7"/>
    <mergeCell ref="AD7:AE7"/>
    <mergeCell ref="Z8:AA8"/>
    <mergeCell ref="AD8:AE8"/>
    <mergeCell ref="AF8:AG8"/>
    <mergeCell ref="AB7:AC7"/>
    <mergeCell ref="G4:M4"/>
    <mergeCell ref="G5:J5"/>
    <mergeCell ref="G6:J6"/>
    <mergeCell ref="K5:M5"/>
    <mergeCell ref="K6:M6"/>
    <mergeCell ref="K53:M54"/>
    <mergeCell ref="G53:J54"/>
    <mergeCell ref="G51:J52"/>
    <mergeCell ref="K51:M52"/>
    <mergeCell ref="G50:J50"/>
    <mergeCell ref="G48:J48"/>
    <mergeCell ref="G21:J21"/>
    <mergeCell ref="K21:M21"/>
    <mergeCell ref="G32:J32"/>
    <mergeCell ref="G43:J43"/>
    <mergeCell ref="K43:M43"/>
    <mergeCell ref="K48:M48"/>
    <mergeCell ref="K50:M50"/>
    <mergeCell ref="G44:J44"/>
    <mergeCell ref="K44:M44"/>
    <mergeCell ref="G46:J46"/>
    <mergeCell ref="K46:M46"/>
    <mergeCell ref="G49:J49"/>
    <mergeCell ref="K49:M49"/>
    <mergeCell ref="G45:J45"/>
    <mergeCell ref="K45:M45"/>
    <mergeCell ref="G47:J47"/>
    <mergeCell ref="K47:M47"/>
    <mergeCell ref="K36:M36"/>
    <mergeCell ref="G40:J40"/>
    <mergeCell ref="K40:M40"/>
    <mergeCell ref="G41:J41"/>
    <mergeCell ref="K41:M41"/>
    <mergeCell ref="G37:J37"/>
    <mergeCell ref="G28:J28"/>
    <mergeCell ref="K28:M28"/>
    <mergeCell ref="G39:J39"/>
    <mergeCell ref="K39:M39"/>
    <mergeCell ref="G38:J38"/>
    <mergeCell ref="K38:M38"/>
    <mergeCell ref="K37:M37"/>
    <mergeCell ref="G35:J35"/>
    <mergeCell ref="K35:M35"/>
    <mergeCell ref="G36:J36"/>
    <mergeCell ref="G33:J33"/>
    <mergeCell ref="K33:M33"/>
    <mergeCell ref="G30:J30"/>
    <mergeCell ref="K30:M30"/>
    <mergeCell ref="G34:J34"/>
    <mergeCell ref="G27:J27"/>
    <mergeCell ref="K27:M27"/>
    <mergeCell ref="K25:M25"/>
    <mergeCell ref="K34:M34"/>
    <mergeCell ref="G29:J29"/>
    <mergeCell ref="K29:M29"/>
    <mergeCell ref="K32:M32"/>
    <mergeCell ref="G31:J31"/>
    <mergeCell ref="K31:M31"/>
    <mergeCell ref="G22:J22"/>
    <mergeCell ref="K22:M22"/>
    <mergeCell ref="G26:J26"/>
    <mergeCell ref="K26:M26"/>
    <mergeCell ref="G25:J25"/>
    <mergeCell ref="G23:J23"/>
    <mergeCell ref="K23:M23"/>
    <mergeCell ref="G24:J24"/>
    <mergeCell ref="K24:M24"/>
    <mergeCell ref="G7:J7"/>
    <mergeCell ref="K7:M7"/>
    <mergeCell ref="K20:M20"/>
    <mergeCell ref="G17:J17"/>
    <mergeCell ref="K17:M17"/>
    <mergeCell ref="G18:J18"/>
    <mergeCell ref="K18:M18"/>
    <mergeCell ref="G20:J20"/>
    <mergeCell ref="G8:J8"/>
    <mergeCell ref="K8:M8"/>
    <mergeCell ref="AD5:AE6"/>
    <mergeCell ref="G19:J19"/>
    <mergeCell ref="K19:M19"/>
    <mergeCell ref="G13:J13"/>
    <mergeCell ref="G9:J9"/>
    <mergeCell ref="K13:M13"/>
    <mergeCell ref="K9:M9"/>
    <mergeCell ref="N7:O7"/>
    <mergeCell ref="P7:Q7"/>
    <mergeCell ref="R7:S7"/>
    <mergeCell ref="AF5:AG6"/>
    <mergeCell ref="N4:AG4"/>
    <mergeCell ref="N5:O6"/>
    <mergeCell ref="P5:Q6"/>
    <mergeCell ref="R5:S6"/>
    <mergeCell ref="T5:U6"/>
    <mergeCell ref="V5:W6"/>
    <mergeCell ref="X5:Y6"/>
    <mergeCell ref="Z5:AA6"/>
    <mergeCell ref="AB5:AC6"/>
    <mergeCell ref="C13:F13"/>
    <mergeCell ref="B14:F14"/>
    <mergeCell ref="C17:F17"/>
    <mergeCell ref="C15:F15"/>
    <mergeCell ref="C16:F16"/>
    <mergeCell ref="N8:O8"/>
    <mergeCell ref="N10:O10"/>
    <mergeCell ref="N11:O11"/>
    <mergeCell ref="N17:O17"/>
    <mergeCell ref="N19:O19"/>
    <mergeCell ref="N21:O21"/>
    <mergeCell ref="N14:O14"/>
    <mergeCell ref="N13:O13"/>
    <mergeCell ref="P8:Q8"/>
    <mergeCell ref="R8:S8"/>
    <mergeCell ref="V11:W11"/>
    <mergeCell ref="Z11:AA11"/>
    <mergeCell ref="V8:W8"/>
    <mergeCell ref="V10:W10"/>
    <mergeCell ref="T8:U8"/>
    <mergeCell ref="AD11:AE11"/>
    <mergeCell ref="AF11:AG11"/>
    <mergeCell ref="Z10:AA10"/>
    <mergeCell ref="AD10:AE10"/>
    <mergeCell ref="AF10:AG10"/>
    <mergeCell ref="AB11:AC11"/>
    <mergeCell ref="AD12:AE12"/>
    <mergeCell ref="AF12:AG12"/>
    <mergeCell ref="R12:S12"/>
    <mergeCell ref="T12:U12"/>
    <mergeCell ref="V12:W12"/>
    <mergeCell ref="AB12:AC12"/>
    <mergeCell ref="AD14:AE14"/>
    <mergeCell ref="P14:Q14"/>
    <mergeCell ref="R14:S14"/>
    <mergeCell ref="T14:U14"/>
    <mergeCell ref="V14:W14"/>
    <mergeCell ref="AF24:AG24"/>
    <mergeCell ref="N34:O34"/>
    <mergeCell ref="P34:Q34"/>
    <mergeCell ref="R34:S34"/>
    <mergeCell ref="T34:U34"/>
    <mergeCell ref="V34:W34"/>
    <mergeCell ref="X34:Y34"/>
    <mergeCell ref="Z34:AA34"/>
    <mergeCell ref="R24:S24"/>
    <mergeCell ref="T24:U24"/>
    <mergeCell ref="AD34:AE34"/>
    <mergeCell ref="AD24:AE24"/>
    <mergeCell ref="AF34:AG34"/>
    <mergeCell ref="N36:O36"/>
    <mergeCell ref="P36:Q36"/>
    <mergeCell ref="R36:S36"/>
    <mergeCell ref="T36:U36"/>
    <mergeCell ref="V36:W36"/>
    <mergeCell ref="X36:Y36"/>
    <mergeCell ref="Z36:AA36"/>
    <mergeCell ref="AD36:AE36"/>
    <mergeCell ref="N35:O35"/>
    <mergeCell ref="AF37:AG37"/>
    <mergeCell ref="AF36:AG36"/>
    <mergeCell ref="N37:O37"/>
    <mergeCell ref="P37:Q37"/>
    <mergeCell ref="R37:S37"/>
    <mergeCell ref="T37:U37"/>
    <mergeCell ref="V37:W37"/>
    <mergeCell ref="X37:Y37"/>
    <mergeCell ref="AD37:AE37"/>
    <mergeCell ref="G42:J42"/>
    <mergeCell ref="K42:M42"/>
    <mergeCell ref="N42:O42"/>
    <mergeCell ref="P42:Q42"/>
    <mergeCell ref="V42:W42"/>
    <mergeCell ref="X42:Y42"/>
    <mergeCell ref="AB37:AC37"/>
    <mergeCell ref="AB39:AC39"/>
    <mergeCell ref="N38:O38"/>
    <mergeCell ref="A39:D39"/>
    <mergeCell ref="E39:F39"/>
    <mergeCell ref="A40:D40"/>
    <mergeCell ref="E40:F40"/>
    <mergeCell ref="A41:D41"/>
    <mergeCell ref="E41:F41"/>
    <mergeCell ref="A42:D42"/>
    <mergeCell ref="E42:F42"/>
    <mergeCell ref="N44:O44"/>
    <mergeCell ref="P44:Q44"/>
    <mergeCell ref="R44:S44"/>
    <mergeCell ref="T44:U44"/>
    <mergeCell ref="V44:W44"/>
    <mergeCell ref="X44:Y44"/>
    <mergeCell ref="AB47:AC47"/>
    <mergeCell ref="AB48:AC48"/>
    <mergeCell ref="Z44:AA44"/>
    <mergeCell ref="V47:W47"/>
    <mergeCell ref="X47:Y47"/>
    <mergeCell ref="Z47:AA47"/>
    <mergeCell ref="V48:W48"/>
    <mergeCell ref="X48:Y48"/>
    <mergeCell ref="AB43:AC43"/>
    <mergeCell ref="AB44:AC44"/>
    <mergeCell ref="AB45:AC45"/>
    <mergeCell ref="AB46:AC46"/>
    <mergeCell ref="AB36:AC36"/>
    <mergeCell ref="AB29:AC29"/>
    <mergeCell ref="AB30:AC30"/>
    <mergeCell ref="AB31:AC31"/>
    <mergeCell ref="AB32:AC32"/>
    <mergeCell ref="V26:W26"/>
    <mergeCell ref="X26:Y26"/>
    <mergeCell ref="Z26:AA26"/>
    <mergeCell ref="V20:W20"/>
    <mergeCell ref="Z25:AA25"/>
    <mergeCell ref="V24:W24"/>
    <mergeCell ref="V25:W25"/>
    <mergeCell ref="X25:Y25"/>
    <mergeCell ref="Z7:AA7"/>
    <mergeCell ref="Z24:AA24"/>
    <mergeCell ref="Z42:AA42"/>
    <mergeCell ref="Z12:AA12"/>
    <mergeCell ref="Z17:AA17"/>
    <mergeCell ref="Z19:AA19"/>
    <mergeCell ref="Z21:AA21"/>
    <mergeCell ref="Z37:AA37"/>
    <mergeCell ref="Z14:AA14"/>
    <mergeCell ref="Z16:AA16"/>
    <mergeCell ref="AD42:AE42"/>
    <mergeCell ref="AF42:AG42"/>
    <mergeCell ref="AB14:AC14"/>
    <mergeCell ref="AB15:AC15"/>
    <mergeCell ref="AB16:AC16"/>
    <mergeCell ref="AB17:AC17"/>
    <mergeCell ref="AB18:AC18"/>
    <mergeCell ref="AB19:AC19"/>
    <mergeCell ref="AB20:AC20"/>
    <mergeCell ref="AB23:AC23"/>
    <mergeCell ref="AB42:AC42"/>
    <mergeCell ref="AB8:AC8"/>
    <mergeCell ref="AB9:AC9"/>
    <mergeCell ref="AB10:AC10"/>
    <mergeCell ref="AB26:AC26"/>
    <mergeCell ref="AB24:AC24"/>
    <mergeCell ref="AB25:AC25"/>
    <mergeCell ref="AB33:AC33"/>
    <mergeCell ref="AB34:AC34"/>
    <mergeCell ref="AB35:AC35"/>
    <mergeCell ref="R42:S42"/>
    <mergeCell ref="X8:Y8"/>
    <mergeCell ref="X10:Y10"/>
    <mergeCell ref="X11:Y11"/>
    <mergeCell ref="X12:Y12"/>
    <mergeCell ref="X24:Y24"/>
    <mergeCell ref="T42:U42"/>
    <mergeCell ref="V13:W13"/>
    <mergeCell ref="V18:W18"/>
    <mergeCell ref="V19:W19"/>
  </mergeCells>
  <printOptions horizontalCentered="1"/>
  <pageMargins left="0.7874015748031497" right="0.7874015748031497" top="0.3937007874015748" bottom="0.7874015748031497" header="0.5118110236220472" footer="0.5118110236220472"/>
  <pageSetup fitToHeight="2" fitToWidth="1" horizontalDpi="600" verticalDpi="600" orientation="portrait" paperSize="9" scale="65" r:id="rId2"/>
  <colBreaks count="1" manualBreakCount="1">
    <brk id="33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2012-04-05T09:43:52Z</cp:lastPrinted>
  <dcterms:created xsi:type="dcterms:W3CDTF">1999-05-27T06:07:25Z</dcterms:created>
  <dcterms:modified xsi:type="dcterms:W3CDTF">2012-06-04T07:02:42Z</dcterms:modified>
  <cp:category/>
  <cp:version/>
  <cp:contentType/>
  <cp:contentStatus/>
</cp:coreProperties>
</file>