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065" tabRatio="749" activeTab="0"/>
  </bookViews>
  <sheets>
    <sheet name="39" sheetId="1" r:id="rId1"/>
    <sheet name="40" sheetId="2" r:id="rId2"/>
    <sheet name="41" sheetId="3" r:id="rId3"/>
    <sheet name="42" sheetId="4" r:id="rId4"/>
    <sheet name="43" sheetId="5" r:id="rId5"/>
    <sheet name="44" sheetId="6" r:id="rId6"/>
    <sheet name="45" sheetId="7" r:id="rId7"/>
  </sheets>
  <definedNames>
    <definedName name="_xlnm.Print_Area" localSheetId="0">'39'!$A$1:$H$27</definedName>
    <definedName name="_xlnm.Print_Area" localSheetId="1">'40'!$A$1:$H$28</definedName>
    <definedName name="_xlnm.Print_Area" localSheetId="2">'41'!$A$1:$K$39</definedName>
    <definedName name="_xlnm.Print_Area" localSheetId="3">'42'!$A$1:$O$27</definedName>
    <definedName name="_xlnm.Print_Area" localSheetId="4">'43'!$A$1:$P$27</definedName>
    <definedName name="_xlnm.Print_Area" localSheetId="5">'44'!$A$1:$H$32</definedName>
    <definedName name="_xlnm.Print_Area" localSheetId="6">'45'!$A$1:$H$26</definedName>
  </definedNames>
  <calcPr fullCalcOnLoad="1"/>
</workbook>
</file>

<file path=xl/sharedStrings.xml><?xml version="1.0" encoding="utf-8"?>
<sst xmlns="http://schemas.openxmlformats.org/spreadsheetml/2006/main" count="297" uniqueCount="204">
  <si>
    <t>合　　　　　　計</t>
  </si>
  <si>
    <t>調　定　額</t>
  </si>
  <si>
    <t>不納欠損額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</si>
  <si>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</si>
  <si>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</si>
  <si>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</si>
  <si>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</si>
  <si>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</si>
  <si>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</si>
  <si>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</si>
  <si>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</si>
  <si>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</si>
  <si>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</si>
  <si>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</si>
  <si>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</si>
  <si>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</si>
  <si>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</si>
  <si>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</si>
  <si>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</si>
  <si>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</si>
  <si>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</si>
  <si>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</si>
  <si>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</si>
  <si>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曽　爾　村</t>
  </si>
  <si>
    <t>御　杖　村</t>
  </si>
  <si>
    <t>高　取　町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</si>
  <si>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</si>
  <si>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</si>
  <si>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</si>
  <si>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</si>
  <si>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</si>
  <si>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</si>
  <si>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</si>
  <si>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</si>
  <si>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</si>
  <si>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川　上　村</t>
  </si>
  <si>
    <t>合　　　計</t>
  </si>
  <si>
    <t>20/19
　　％</t>
  </si>
  <si>
    <t>山　林　所　得</t>
  </si>
  <si>
    <t>退　職　所　得</t>
  </si>
  <si>
    <t>計（Ａ）</t>
  </si>
  <si>
    <t>雑　　　　　損</t>
  </si>
  <si>
    <t>医　　療　　費</t>
  </si>
  <si>
    <t>寄　　附　　金</t>
  </si>
  <si>
    <t>障　　害　　者</t>
  </si>
  <si>
    <t>寡　　婦（夫）</t>
  </si>
  <si>
    <t>勤　労　学　生</t>
  </si>
  <si>
    <t>配　　偶　　者</t>
  </si>
  <si>
    <t>扶　　　　　養</t>
  </si>
  <si>
    <t>基　　　　　礎</t>
  </si>
  <si>
    <t>税額控除前所得割額
（Ｃ）×税率（Ｄ）</t>
  </si>
  <si>
    <t>配当割額等控除額
　　　　　　（Ｇ）</t>
  </si>
  <si>
    <t xml:space="preserve">
市
町
村
民
税</t>
  </si>
  <si>
    <t>均
等
割</t>
  </si>
  <si>
    <t>普通徴収</t>
  </si>
  <si>
    <t>特別徴収</t>
  </si>
  <si>
    <t>計</t>
  </si>
  <si>
    <t>所
得
割</t>
  </si>
  <si>
    <t xml:space="preserve">
県
民
税</t>
  </si>
  <si>
    <t>特定あん分率</t>
  </si>
  <si>
    <t>1月～3月</t>
  </si>
  <si>
    <t>4月～6月</t>
  </si>
  <si>
    <t>7月～9月</t>
  </si>
  <si>
    <t>10月～12月</t>
  </si>
  <si>
    <t>奈　　　良　　　市</t>
  </si>
  <si>
    <t>曽　　　爾　　　村</t>
  </si>
  <si>
    <t>大　和　高　田　市</t>
  </si>
  <si>
    <t>御　　　杖　　　村</t>
  </si>
  <si>
    <t>大　和　郡　山　市</t>
  </si>
  <si>
    <t>高　　　取　　　町</t>
  </si>
  <si>
    <t>天　　　理　　　市</t>
  </si>
  <si>
    <t>橿　　　原　　　市</t>
  </si>
  <si>
    <t>上　　　牧　　　町</t>
  </si>
  <si>
    <t>桜　　　井　　　市</t>
  </si>
  <si>
    <t>王　　　寺　　　町</t>
  </si>
  <si>
    <t>五　　　條　　　市</t>
  </si>
  <si>
    <t>広　　　陵　　　町</t>
  </si>
  <si>
    <t>御　　　所　　　市</t>
  </si>
  <si>
    <t>河　　　合　　　町</t>
  </si>
  <si>
    <t>生　　　駒　　　市</t>
  </si>
  <si>
    <t>吉　　　野　　　町</t>
  </si>
  <si>
    <t>香　　　芝　　　市</t>
  </si>
  <si>
    <t>大　　　淀　　　町</t>
  </si>
  <si>
    <t>葛　　　城　　　市</t>
  </si>
  <si>
    <t>下　　　市　　　町</t>
  </si>
  <si>
    <t>宇　　　陀　　　市</t>
  </si>
  <si>
    <t>黒　　　滝　　　村</t>
  </si>
  <si>
    <t>市　　　　　　　計</t>
  </si>
  <si>
    <t>天　　　川　　　村</t>
  </si>
  <si>
    <t>山　　　添　　　村</t>
  </si>
  <si>
    <t>平　　　群　　　町</t>
  </si>
  <si>
    <t>三　　　郷　　　町</t>
  </si>
  <si>
    <t>斑　　　鳩　　　町</t>
  </si>
  <si>
    <t>安　　　堵　　　町</t>
  </si>
  <si>
    <t>川　　　上　　　村</t>
  </si>
  <si>
    <t>川　　　西　　　町</t>
  </si>
  <si>
    <t>三　　　宅　　　町</t>
  </si>
  <si>
    <t>県　　　　　　　計</t>
  </si>
  <si>
    <t>１．個人県民税に関する調</t>
  </si>
  <si>
    <t>（単位：千円）</t>
  </si>
  <si>
    <t>現　年　課　税　分</t>
  </si>
  <si>
    <t>滞　　納　　繰　　越　　分</t>
  </si>
  <si>
    <t>（つづき）</t>
  </si>
  <si>
    <t>（1）個人県民税市町村別賦課徴収状況</t>
  </si>
  <si>
    <t>（2）所得割額に関する累年比較</t>
  </si>
  <si>
    <t>（単位:千円）</t>
  </si>
  <si>
    <t>生 命 保 険 料</t>
  </si>
  <si>
    <t>配 偶 者 特 別</t>
  </si>
  <si>
    <t>税額控除額(Ｅ）</t>
  </si>
  <si>
    <t>調整控除額(Ｆ）</t>
  </si>
  <si>
    <t>平成１９年度</t>
  </si>
  <si>
    <t>平成２０年度</t>
  </si>
  <si>
    <t>（3）県・市町村民税の徴収方法別調定額に関する調</t>
  </si>
  <si>
    <t>対　　　前　　　年　　　度　　　比　　　（％）　</t>
  </si>
  <si>
    <t>合　計</t>
  </si>
  <si>
    <t>実人員</t>
  </si>
  <si>
    <t>Ｈ１８</t>
  </si>
  <si>
    <t>Ｈ１９</t>
  </si>
  <si>
    <t>（4）個人県民税交付金交付状況</t>
  </si>
  <si>
    <t>　（ア）年度別交付額</t>
  </si>
  <si>
    <t>　　　◎個人県民税徴収取扱費交付金（決定分）</t>
  </si>
  <si>
    <t>　　　　◇払込月別内訳</t>
  </si>
  <si>
    <t>交　　　付　　　額　</t>
  </si>
  <si>
    <t>　　　　◇交付金別内訳</t>
  </si>
  <si>
    <t>市   町   村</t>
  </si>
  <si>
    <t>交　　付　　額</t>
  </si>
  <si>
    <t>田 原 本 町</t>
  </si>
  <si>
    <t>滞　　納　　繰　　越　　分</t>
  </si>
  <si>
    <t>対前年度比
（％）</t>
  </si>
  <si>
    <r>
      <t>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日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香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</si>
  <si>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迫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川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</si>
  <si>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十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津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川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</si>
  <si>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t>（郡部　計）</t>
  </si>
  <si>
    <t>Ｈ２０</t>
  </si>
  <si>
    <r>
      <t xml:space="preserve">田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原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本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　 町</t>
    </r>
  </si>
  <si>
    <r>
      <t xml:space="preserve">野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迫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川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</si>
  <si>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十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津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川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</si>
  <si>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下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北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</si>
  <si>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上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北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</si>
  <si>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吉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野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</si>
  <si>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t>町　　　村　　　計</t>
  </si>
  <si>
    <r>
      <t>明　 日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香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</si>
  <si>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>下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北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</si>
  <si>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上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北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</si>
  <si>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吉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</si>
  <si>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t>住宅借入金特別税額控除
額　　　　　（Ｈ）</t>
  </si>
  <si>
    <t>寄付金税額控除額
　　　　　　（Ｉ）</t>
  </si>
  <si>
    <t>　　計（Ｊ）</t>
  </si>
  <si>
    <t>収　入　額</t>
  </si>
  <si>
    <t>　　　 区分
 　　　　　　 市町村名</t>
  </si>
  <si>
    <t>小規模企業
共済等掛金</t>
  </si>
  <si>
    <t>納税義務者数</t>
  </si>
  <si>
    <t>年   度</t>
  </si>
  <si>
    <t>区　　分</t>
  </si>
  <si>
    <t>総　　所　　得</t>
  </si>
  <si>
    <t>分離課税にかかる
譲  渡  所  得</t>
  </si>
  <si>
    <t>社 会 保 険 料</t>
  </si>
  <si>
    <t>　　計　　（Ｂ）</t>
  </si>
  <si>
    <t>課税標準額
（Ａ）－（Ｂ）（Ｃ）</t>
  </si>
  <si>
    <t>所　得　割　額
（Ｄ）－（Ｈ）</t>
  </si>
  <si>
    <t>所 
得
区
分</t>
  </si>
  <si>
    <t>（Ｅ）+（Ｆ）+（Ｇ）+（Ｈ）+（Ｉ）</t>
  </si>
  <si>
    <t>所
得
控
除
額</t>
  </si>
  <si>
    <t>区　分</t>
  </si>
  <si>
    <t>調　定　額　　</t>
  </si>
  <si>
    <t>　　　 　人</t>
  </si>
  <si>
    <t>　　 千円</t>
  </si>
  <si>
    <t>調 定 額　　</t>
  </si>
  <si>
    <t>　 　人</t>
  </si>
  <si>
    <t>　　 　人</t>
  </si>
  <si>
    <t>平成２1年度</t>
  </si>
  <si>
    <t>平成２２年度</t>
  </si>
  <si>
    <t>当　初　賦　課
　　　　　千円</t>
  </si>
  <si>
    <t>21/20
　　％</t>
  </si>
  <si>
    <t>22/21
　　％</t>
  </si>
  <si>
    <r>
      <t>平成１７年度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</si>
  <si>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平成１８年度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</si>
  <si>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平成１９年度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</si>
  <si>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平成２０年度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</si>
  <si>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平成２１年度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</si>
  <si>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t>１８/１７</t>
  </si>
  <si>
    <t>１９/１８</t>
  </si>
  <si>
    <t>２０/１９</t>
  </si>
  <si>
    <t>２１/２０</t>
  </si>
  <si>
    <t>２２/２１</t>
  </si>
  <si>
    <t>納税義務者数
によるもの　　</t>
  </si>
  <si>
    <t>通 知 書</t>
  </si>
  <si>
    <t>払 込 書</t>
  </si>
  <si>
    <t>還 付 金</t>
  </si>
  <si>
    <t>報 奨 金</t>
  </si>
  <si>
    <t>所得割から控除できなかった配当割額等控除額相当額</t>
  </si>
  <si>
    <t>平成２３年度</t>
  </si>
  <si>
    <t>23/22
　　％</t>
  </si>
  <si>
    <t>対  　前　　年　　度　　比</t>
  </si>
  <si>
    <t>（単位:千円）</t>
  </si>
  <si>
    <r>
      <t>平成２２年度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</si>
  <si>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平成２３年度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</si>
  <si>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t>平成23年度と平成22年度　　の　　増　　減</t>
  </si>
  <si>
    <t>２３/２２</t>
  </si>
  <si>
    <t>Ｈ２２</t>
  </si>
  <si>
    <t>Ｈ２１</t>
  </si>
  <si>
    <t>Ｈ２２</t>
  </si>
  <si>
    <r>
      <t>　</t>
    </r>
    <r>
      <rPr>
        <sz val="22"/>
        <rFont val="ＭＳ 明朝"/>
        <family val="1"/>
      </rPr>
      <t>(ｲ) 平成22年度市町村別交付金状況</t>
    </r>
  </si>
  <si>
    <t>地 震 保 険 料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</si>
</sst>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\&quot;#,##0_);[Red]\(&quot;\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  <numFmt numFmtId="193" formatCode="#,##0;&quot;△ &quot;#,##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18"/>
      <color indexed="4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8"/>
      <color indexed="42"/>
      <name val="ＭＳ ゴシック"/>
      <family val="3"/>
    </font>
    <font>
      <sz val="36"/>
      <name val="ＭＳ 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18"/>
      <color indexed="40"/>
      <name val="ＭＳ ゴシック"/>
      <family val="3"/>
    </font>
    <font>
      <b/>
      <sz val="24"/>
      <color indexed="40"/>
      <name val="ＭＳ ゴシック"/>
      <family val="3"/>
    </font>
    <font>
      <b/>
      <sz val="24"/>
      <color indexed="42"/>
      <name val="ＭＳ ゴシック"/>
      <family val="3"/>
    </font>
    <font>
      <sz val="14"/>
      <name val="ＭＳ Ｐゴシック"/>
      <family val="3"/>
    </font>
    <font>
      <b/>
      <sz val="20"/>
      <color indexed="42"/>
      <name val="ＭＳ ゴシック"/>
      <family val="3"/>
    </font>
    <font>
      <sz val="24"/>
      <name val="ＭＳ ゴシック"/>
      <family val="3"/>
    </font>
    <font>
      <b/>
      <sz val="20"/>
      <color indexed="40"/>
      <name val="ＭＳ ゴシック"/>
      <family val="3"/>
    </font>
    <font>
      <b/>
      <sz val="16"/>
      <color indexed="42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6"/>
      <name val="ＭＳ 明朝"/>
      <family val="1"/>
    </font>
    <font>
      <sz val="22"/>
      <color indexed="42"/>
      <name val="ＭＳ 明朝"/>
      <family val="1"/>
    </font>
    <font>
      <sz val="24"/>
      <color indexed="42"/>
      <name val="ＭＳ 明朝"/>
      <family val="1"/>
    </font>
    <font>
      <sz val="24"/>
      <color indexed="40"/>
      <name val="ＭＳ 明朝"/>
      <family val="1"/>
    </font>
    <font>
      <b/>
      <sz val="18"/>
      <name val="ＭＳ ゴシック"/>
      <family val="3"/>
    </font>
    <font>
      <sz val="22"/>
      <name val="ＭＳ 明朝"/>
      <family val="1"/>
    </font>
    <font>
      <sz val="12"/>
      <color indexed="42"/>
      <name val="ＭＳ 明朝"/>
      <family val="1"/>
    </font>
    <font>
      <sz val="20"/>
      <color indexed="42"/>
      <name val="ＭＳ 明朝"/>
      <family val="1"/>
    </font>
    <font>
      <sz val="20"/>
      <color indexed="40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b/>
      <sz val="18"/>
      <color indexed="42"/>
      <name val="ＭＳ 明朝"/>
      <family val="1"/>
    </font>
    <font>
      <sz val="22"/>
      <color indexed="40"/>
      <name val="ＭＳ 明朝"/>
      <family val="1"/>
    </font>
    <font>
      <sz val="24"/>
      <name val="ＭＳ 明朝"/>
      <family val="1"/>
    </font>
    <font>
      <b/>
      <sz val="20"/>
      <name val="ＭＳ ゴシック"/>
      <family val="3"/>
    </font>
    <font>
      <sz val="16"/>
      <color indexed="40"/>
      <name val="ＭＳ 明朝"/>
      <family val="1"/>
    </font>
    <font>
      <sz val="10"/>
      <color indexed="42"/>
      <name val="ＭＳ 明朝"/>
      <family val="1"/>
    </font>
    <font>
      <sz val="6"/>
      <color indexed="40"/>
      <name val="ＭＳ 明朝"/>
      <family val="1"/>
    </font>
    <font>
      <sz val="8"/>
      <name val="ＭＳ 明朝"/>
      <family val="1"/>
    </font>
    <font>
      <sz val="14"/>
      <color indexed="10"/>
      <name val="ＭＳ ゴシック"/>
      <family val="3"/>
    </font>
    <font>
      <sz val="30"/>
      <name val="ＭＳ 明朝"/>
      <family val="1"/>
    </font>
    <font>
      <b/>
      <sz val="22"/>
      <color indexed="40"/>
      <name val="ＭＳ ゴシック"/>
      <family val="3"/>
    </font>
    <font>
      <sz val="26"/>
      <color indexed="42"/>
      <name val="ＭＳ 明朝"/>
      <family val="1"/>
    </font>
    <font>
      <sz val="26"/>
      <color indexed="40"/>
      <name val="ＭＳ 明朝"/>
      <family val="1"/>
    </font>
    <font>
      <b/>
      <sz val="26"/>
      <color indexed="40"/>
      <name val="ＭＳ ゴシック"/>
      <family val="3"/>
    </font>
    <font>
      <b/>
      <sz val="26"/>
      <color indexed="42"/>
      <name val="ＭＳ ゴシック"/>
      <family val="3"/>
    </font>
    <font>
      <b/>
      <sz val="26"/>
      <color indexed="42"/>
      <name val="ＭＳ 明朝"/>
      <family val="1"/>
    </font>
    <font>
      <sz val="26"/>
      <name val="ＭＳ Ｐゴシック"/>
      <family val="3"/>
    </font>
    <font>
      <sz val="24"/>
      <color indexed="42"/>
      <name val="ＭＳ ゴシック"/>
      <family val="3"/>
    </font>
    <font>
      <sz val="8"/>
      <color indexed="42"/>
      <name val="ＭＳ 明朝"/>
      <family val="1"/>
    </font>
    <font>
      <sz val="6"/>
      <color indexed="42"/>
      <name val="ＭＳ 明朝"/>
      <family val="1"/>
    </font>
    <font>
      <sz val="18"/>
      <color indexed="40"/>
      <name val="ＭＳ ゴシック"/>
      <family val="3"/>
    </font>
    <font>
      <sz val="20"/>
      <color indexed="40"/>
      <name val="ＭＳ ゴシック"/>
      <family val="3"/>
    </font>
    <font>
      <b/>
      <sz val="24"/>
      <color indexed="4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22"/>
      <color indexed="8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Up="1">
      <left style="thin"/>
      <right style="thin">
        <color indexed="8"/>
      </right>
      <top style="thin"/>
      <bottom style="thin"/>
      <diagonal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 diagonalUp="1">
      <left style="thin">
        <color indexed="8"/>
      </left>
      <right style="thin">
        <color indexed="8"/>
      </right>
      <top style="thin"/>
      <bottom style="thick">
        <color indexed="8"/>
      </bottom>
      <diagonal style="thin"/>
    </border>
    <border diagonalUp="1">
      <left style="thin">
        <color indexed="8"/>
      </left>
      <right style="thin">
        <color indexed="41"/>
      </right>
      <top style="thin"/>
      <bottom style="thick">
        <color indexed="8"/>
      </bottom>
      <diagonal style="thin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 diagonalUp="1">
      <left style="thin"/>
      <right style="thin">
        <color indexed="8"/>
      </right>
      <top style="thin"/>
      <bottom style="thick">
        <color indexed="8"/>
      </bottom>
      <diagonal style="thin"/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Up="1">
      <left>
        <color indexed="63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ck">
        <color indexed="8"/>
      </right>
      <top style="thin"/>
      <bottom style="thin"/>
    </border>
    <border>
      <left style="thin"/>
      <right style="thick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ck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ck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thick">
        <color indexed="8"/>
      </bottom>
      <diagonal style="thin">
        <color indexed="8"/>
      </diagonal>
    </border>
    <border diagonalUp="1">
      <left>
        <color indexed="63"/>
      </left>
      <right style="thick">
        <color indexed="8"/>
      </right>
      <top style="thin">
        <color indexed="8"/>
      </top>
      <bottom style="thick">
        <color indexed="8"/>
      </bottom>
      <diagonal style="thin">
        <color indexed="8"/>
      </diagonal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2" borderId="0" applyNumberFormat="0" applyBorder="0" applyAlignment="0" applyProtection="0"/>
    <xf numFmtId="0" fontId="59" fillId="5" borderId="0" applyNumberFormat="0" applyBorder="0" applyAlignment="0" applyProtection="0"/>
    <xf numFmtId="0" fontId="59" fillId="3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3" borderId="0" applyNumberFormat="0" applyBorder="0" applyAlignment="0" applyProtection="0"/>
    <xf numFmtId="0" fontId="60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60" fillId="3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13" borderId="1" applyNumberFormat="0" applyAlignment="0" applyProtection="0"/>
    <xf numFmtId="0" fontId="63" fillId="3" borderId="0" applyNumberFormat="0" applyBorder="0" applyAlignment="0" applyProtection="0"/>
    <xf numFmtId="9" fontId="1" fillId="0" borderId="0" applyFont="0" applyFill="0" applyBorder="0" applyAlignment="0" applyProtection="0"/>
    <xf numFmtId="0" fontId="0" fillId="4" borderId="2" applyNumberFormat="0" applyFont="0" applyAlignment="0" applyProtection="0"/>
    <xf numFmtId="0" fontId="64" fillId="0" borderId="3" applyNumberFormat="0" applyFill="0" applyAlignment="0" applyProtection="0"/>
    <xf numFmtId="0" fontId="65" fillId="14" borderId="0" applyNumberFormat="0" applyBorder="0" applyAlignment="0" applyProtection="0"/>
    <xf numFmtId="0" fontId="66" fillId="2" borderId="4" applyNumberFormat="0" applyAlignment="0" applyProtection="0"/>
    <xf numFmtId="0" fontId="6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" borderId="9" applyNumberFormat="0" applyAlignment="0" applyProtection="0"/>
    <xf numFmtId="0" fontId="7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4" fillId="3" borderId="4" applyNumberFormat="0" applyAlignment="0" applyProtection="0"/>
    <xf numFmtId="0" fontId="75" fillId="5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0" borderId="0" xfId="48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Continuous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38" fontId="32" fillId="0" borderId="15" xfId="48" applyFont="1" applyFill="1" applyBorder="1" applyAlignment="1">
      <alignment horizontal="right" vertical="center" wrapText="1"/>
    </xf>
    <xf numFmtId="38" fontId="33" fillId="0" borderId="15" xfId="48" applyFont="1" applyFill="1" applyBorder="1" applyAlignment="1">
      <alignment horizontal="right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3" fontId="32" fillId="0" borderId="15" xfId="48" applyNumberFormat="1" applyFont="1" applyFill="1" applyBorder="1" applyAlignment="1">
      <alignment horizontal="right" vertical="center" wrapText="1"/>
    </xf>
    <xf numFmtId="3" fontId="33" fillId="0" borderId="15" xfId="48" applyNumberFormat="1" applyFont="1" applyFill="1" applyBorder="1" applyAlignment="1">
      <alignment horizontal="right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38" fontId="22" fillId="0" borderId="0" xfId="48" applyFont="1" applyFill="1" applyBorder="1" applyAlignment="1">
      <alignment horizontal="right" vertical="center" wrapText="1"/>
    </xf>
    <xf numFmtId="3" fontId="22" fillId="0" borderId="0" xfId="48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3" fontId="24" fillId="0" borderId="0" xfId="48" applyNumberFormat="1" applyFont="1" applyFill="1" applyBorder="1" applyAlignment="1">
      <alignment horizontal="right" vertical="center" wrapText="1"/>
    </xf>
    <xf numFmtId="38" fontId="36" fillId="0" borderId="0" xfId="48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6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38" fontId="6" fillId="0" borderId="22" xfId="48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38" fontId="6" fillId="0" borderId="25" xfId="48" applyFont="1" applyFill="1" applyBorder="1" applyAlignment="1">
      <alignment horizontal="right" vertical="center" wrapText="1"/>
    </xf>
    <xf numFmtId="38" fontId="6" fillId="0" borderId="19" xfId="48" applyFont="1" applyFill="1" applyBorder="1" applyAlignment="1">
      <alignment horizontal="right" vertical="center" wrapText="1"/>
    </xf>
    <xf numFmtId="38" fontId="6" fillId="0" borderId="10" xfId="48" applyFont="1" applyFill="1" applyBorder="1" applyAlignment="1">
      <alignment horizontal="right" vertical="center" wrapText="1"/>
    </xf>
    <xf numFmtId="38" fontId="6" fillId="0" borderId="23" xfId="48" applyFont="1" applyFill="1" applyBorder="1" applyAlignment="1">
      <alignment horizontal="right" vertical="center" wrapText="1"/>
    </xf>
    <xf numFmtId="0" fontId="22" fillId="0" borderId="24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8" fontId="27" fillId="0" borderId="26" xfId="48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84" fontId="27" fillId="0" borderId="15" xfId="0" applyNumberFormat="1" applyFont="1" applyFill="1" applyBorder="1" applyAlignment="1">
      <alignment vertical="center" wrapText="1"/>
    </xf>
    <xf numFmtId="184" fontId="27" fillId="0" borderId="21" xfId="0" applyNumberFormat="1" applyFont="1" applyFill="1" applyBorder="1" applyAlignment="1">
      <alignment vertical="center" wrapText="1"/>
    </xf>
    <xf numFmtId="184" fontId="28" fillId="0" borderId="15" xfId="0" applyNumberFormat="1" applyFont="1" applyFill="1" applyBorder="1" applyAlignment="1">
      <alignment vertical="center" wrapText="1"/>
    </xf>
    <xf numFmtId="184" fontId="11" fillId="0" borderId="15" xfId="0" applyNumberFormat="1" applyFont="1" applyFill="1" applyBorder="1" applyAlignment="1">
      <alignment vertical="center" wrapText="1"/>
    </xf>
    <xf numFmtId="184" fontId="12" fillId="0" borderId="15" xfId="0" applyNumberFormat="1" applyFont="1" applyFill="1" applyBorder="1" applyAlignment="1">
      <alignment vertical="center" wrapText="1"/>
    </xf>
    <xf numFmtId="184" fontId="27" fillId="0" borderId="26" xfId="0" applyNumberFormat="1" applyFont="1" applyFill="1" applyBorder="1" applyAlignment="1">
      <alignment vertical="center" wrapText="1"/>
    </xf>
    <xf numFmtId="184" fontId="27" fillId="0" borderId="27" xfId="0" applyNumberFormat="1" applyFont="1" applyFill="1" applyBorder="1" applyAlignment="1">
      <alignment vertical="center" wrapText="1"/>
    </xf>
    <xf numFmtId="184" fontId="27" fillId="0" borderId="28" xfId="0" applyNumberFormat="1" applyFont="1" applyFill="1" applyBorder="1" applyAlignment="1">
      <alignment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3" fontId="6" fillId="0" borderId="33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Continuous" vertical="center" wrapText="1"/>
    </xf>
    <xf numFmtId="0" fontId="31" fillId="0" borderId="16" xfId="0" applyNumberFormat="1" applyFont="1" applyFill="1" applyBorder="1" applyAlignment="1">
      <alignment horizontal="distributed" vertical="center" wrapText="1"/>
    </xf>
    <xf numFmtId="0" fontId="24" fillId="0" borderId="35" xfId="0" applyNumberFormat="1" applyFont="1" applyFill="1" applyBorder="1" applyAlignment="1">
      <alignment horizontal="centerContinuous" vertical="center" wrapText="1"/>
    </xf>
    <xf numFmtId="0" fontId="24" fillId="0" borderId="36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Continuous" vertical="center" wrapText="1"/>
    </xf>
    <xf numFmtId="0" fontId="24" fillId="0" borderId="35" xfId="0" applyNumberFormat="1" applyFont="1" applyFill="1" applyBorder="1" applyAlignment="1">
      <alignment horizontal="distributed" vertical="center" wrapText="1"/>
    </xf>
    <xf numFmtId="0" fontId="24" fillId="0" borderId="36" xfId="0" applyNumberFormat="1" applyFont="1" applyFill="1" applyBorder="1" applyAlignment="1">
      <alignment vertical="center" wrapText="1"/>
    </xf>
    <xf numFmtId="0" fontId="24" fillId="0" borderId="37" xfId="0" applyNumberFormat="1" applyFont="1" applyFill="1" applyBorder="1" applyAlignment="1">
      <alignment horizontal="distributed" vertical="center" wrapText="1"/>
    </xf>
    <xf numFmtId="0" fontId="24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vertical="center" wrapText="1"/>
    </xf>
    <xf numFmtId="0" fontId="35" fillId="0" borderId="16" xfId="0" applyNumberFormat="1" applyFont="1" applyFill="1" applyBorder="1" applyAlignment="1">
      <alignment horizontal="distributed" vertical="center" wrapText="1"/>
    </xf>
    <xf numFmtId="0" fontId="24" fillId="0" borderId="37" xfId="0" applyNumberFormat="1" applyFont="1" applyFill="1" applyBorder="1" applyAlignment="1">
      <alignment horizontal="left" vertical="center" wrapText="1"/>
    </xf>
    <xf numFmtId="3" fontId="33" fillId="0" borderId="40" xfId="48" applyNumberFormat="1" applyFont="1" applyFill="1" applyBorder="1" applyAlignment="1">
      <alignment horizontal="right" vertical="center" wrapText="1"/>
    </xf>
    <xf numFmtId="3" fontId="33" fillId="0" borderId="41" xfId="48" applyNumberFormat="1" applyFont="1" applyFill="1" applyBorder="1" applyAlignment="1">
      <alignment horizontal="right" vertical="center" wrapText="1"/>
    </xf>
    <xf numFmtId="3" fontId="32" fillId="0" borderId="11" xfId="48" applyNumberFormat="1" applyFont="1" applyFill="1" applyBorder="1" applyAlignment="1">
      <alignment horizontal="right" vertical="center" wrapText="1"/>
    </xf>
    <xf numFmtId="3" fontId="33" fillId="0" borderId="42" xfId="48" applyNumberFormat="1" applyFont="1" applyFill="1" applyBorder="1" applyAlignment="1">
      <alignment horizontal="right" vertical="center" wrapText="1"/>
    </xf>
    <xf numFmtId="3" fontId="32" fillId="0" borderId="10" xfId="48" applyNumberFormat="1" applyFont="1" applyFill="1" applyBorder="1" applyAlignment="1">
      <alignment horizontal="right" vertical="center" wrapText="1"/>
    </xf>
    <xf numFmtId="3" fontId="33" fillId="0" borderId="40" xfId="0" applyNumberFormat="1" applyFont="1" applyFill="1" applyBorder="1" applyAlignment="1">
      <alignment horizontal="right" vertical="center" wrapText="1"/>
    </xf>
    <xf numFmtId="3" fontId="33" fillId="0" borderId="41" xfId="0" applyNumberFormat="1" applyFont="1" applyFill="1" applyBorder="1" applyAlignment="1">
      <alignment horizontal="right" vertical="center" wrapText="1"/>
    </xf>
    <xf numFmtId="0" fontId="32" fillId="0" borderId="15" xfId="0" applyNumberFormat="1" applyFont="1" applyFill="1" applyBorder="1" applyAlignment="1">
      <alignment horizontal="distributed" vertical="center"/>
    </xf>
    <xf numFmtId="0" fontId="32" fillId="0" borderId="15" xfId="0" applyNumberFormat="1" applyFont="1" applyFill="1" applyBorder="1" applyAlignment="1">
      <alignment horizontal="distributed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>
      <alignment horizontal="distributed" vertical="center"/>
    </xf>
    <xf numFmtId="0" fontId="33" fillId="0" borderId="15" xfId="0" applyNumberFormat="1" applyFont="1" applyFill="1" applyBorder="1" applyAlignment="1">
      <alignment horizontal="distributed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38" fontId="12" fillId="0" borderId="43" xfId="48" applyFont="1" applyFill="1" applyBorder="1" applyAlignment="1">
      <alignment horizontal="right" vertical="center" shrinkToFit="1"/>
    </xf>
    <xf numFmtId="38" fontId="12" fillId="0" borderId="44" xfId="48" applyFont="1" applyFill="1" applyBorder="1" applyAlignment="1">
      <alignment horizontal="right" vertical="center" shrinkToFit="1"/>
    </xf>
    <xf numFmtId="38" fontId="12" fillId="0" borderId="16" xfId="48" applyFont="1" applyFill="1" applyBorder="1" applyAlignment="1">
      <alignment horizontal="right" vertical="center" shrinkToFit="1"/>
    </xf>
    <xf numFmtId="38" fontId="47" fillId="0" borderId="43" xfId="48" applyFont="1" applyFill="1" applyBorder="1" applyAlignment="1">
      <alignment horizontal="right" vertical="center" wrapText="1"/>
    </xf>
    <xf numFmtId="38" fontId="47" fillId="0" borderId="45" xfId="48" applyFont="1" applyFill="1" applyBorder="1" applyAlignment="1">
      <alignment horizontal="right" vertical="center" wrapText="1"/>
    </xf>
    <xf numFmtId="38" fontId="47" fillId="0" borderId="15" xfId="48" applyFont="1" applyFill="1" applyBorder="1" applyAlignment="1">
      <alignment horizontal="right" vertical="center" wrapText="1"/>
    </xf>
    <xf numFmtId="38" fontId="48" fillId="0" borderId="43" xfId="48" applyFont="1" applyFill="1" applyBorder="1" applyAlignment="1">
      <alignment horizontal="right" vertical="center" wrapText="1"/>
    </xf>
    <xf numFmtId="38" fontId="48" fillId="0" borderId="45" xfId="48" applyFont="1" applyFill="1" applyBorder="1" applyAlignment="1">
      <alignment horizontal="right" vertical="center" wrapText="1"/>
    </xf>
    <xf numFmtId="38" fontId="49" fillId="0" borderId="43" xfId="48" applyFont="1" applyFill="1" applyBorder="1" applyAlignment="1">
      <alignment horizontal="right" vertical="center" wrapText="1"/>
    </xf>
    <xf numFmtId="38" fontId="49" fillId="0" borderId="45" xfId="48" applyFont="1" applyFill="1" applyBorder="1" applyAlignment="1">
      <alignment horizontal="right" vertical="center" wrapText="1"/>
    </xf>
    <xf numFmtId="38" fontId="47" fillId="0" borderId="43" xfId="48" applyFont="1" applyFill="1" applyBorder="1" applyAlignment="1">
      <alignment horizontal="right" vertical="center" shrinkToFit="1"/>
    </xf>
    <xf numFmtId="38" fontId="47" fillId="0" borderId="46" xfId="48" applyFont="1" applyFill="1" applyBorder="1" applyAlignment="1">
      <alignment horizontal="right" vertical="center" shrinkToFit="1"/>
    </xf>
    <xf numFmtId="38" fontId="47" fillId="0" borderId="47" xfId="48" applyFont="1" applyFill="1" applyBorder="1" applyAlignment="1">
      <alignment horizontal="right" vertical="center" shrinkToFit="1"/>
    </xf>
    <xf numFmtId="38" fontId="47" fillId="0" borderId="48" xfId="48" applyFont="1" applyFill="1" applyBorder="1" applyAlignment="1">
      <alignment horizontal="right" vertical="center" shrinkToFit="1"/>
    </xf>
    <xf numFmtId="38" fontId="47" fillId="0" borderId="49" xfId="48" applyFont="1" applyFill="1" applyBorder="1" applyAlignment="1">
      <alignment horizontal="right" vertical="center" wrapText="1"/>
    </xf>
    <xf numFmtId="38" fontId="47" fillId="0" borderId="35" xfId="48" applyFont="1" applyFill="1" applyBorder="1" applyAlignment="1">
      <alignment horizontal="right" vertical="center" wrapText="1"/>
    </xf>
    <xf numFmtId="38" fontId="50" fillId="0" borderId="43" xfId="48" applyFont="1" applyFill="1" applyBorder="1" applyAlignment="1">
      <alignment horizontal="right" vertical="center" wrapText="1"/>
    </xf>
    <xf numFmtId="38" fontId="50" fillId="0" borderId="45" xfId="48" applyFont="1" applyFill="1" applyBorder="1" applyAlignment="1">
      <alignment horizontal="right" vertical="center" wrapText="1"/>
    </xf>
    <xf numFmtId="38" fontId="50" fillId="0" borderId="15" xfId="48" applyFont="1" applyFill="1" applyBorder="1" applyAlignment="1">
      <alignment horizontal="right" vertical="center" wrapText="1"/>
    </xf>
    <xf numFmtId="38" fontId="50" fillId="0" borderId="43" xfId="48" applyFont="1" applyFill="1" applyBorder="1" applyAlignment="1">
      <alignment horizontal="right" vertical="center" shrinkToFit="1"/>
    </xf>
    <xf numFmtId="38" fontId="50" fillId="0" borderId="44" xfId="48" applyFont="1" applyFill="1" applyBorder="1" applyAlignment="1">
      <alignment horizontal="right" vertical="center" shrinkToFit="1"/>
    </xf>
    <xf numFmtId="38" fontId="50" fillId="0" borderId="16" xfId="48" applyFont="1" applyFill="1" applyBorder="1" applyAlignment="1">
      <alignment horizontal="right" vertical="center" shrinkToFit="1"/>
    </xf>
    <xf numFmtId="186" fontId="47" fillId="0" borderId="50" xfId="48" applyNumberFormat="1" applyFont="1" applyFill="1" applyBorder="1" applyAlignment="1">
      <alignment horizontal="right" vertical="center" wrapText="1"/>
    </xf>
    <xf numFmtId="186" fontId="25" fillId="0" borderId="51" xfId="48" applyNumberFormat="1" applyFont="1" applyFill="1" applyBorder="1" applyAlignment="1">
      <alignment horizontal="center" vertical="center" wrapText="1"/>
    </xf>
    <xf numFmtId="186" fontId="25" fillId="0" borderId="52" xfId="48" applyNumberFormat="1" applyFont="1" applyFill="1" applyBorder="1" applyAlignment="1">
      <alignment horizontal="center" vertical="center" wrapText="1"/>
    </xf>
    <xf numFmtId="38" fontId="25" fillId="0" borderId="51" xfId="48" applyFont="1" applyFill="1" applyBorder="1" applyAlignment="1">
      <alignment horizontal="center" vertical="center" wrapText="1"/>
    </xf>
    <xf numFmtId="186" fontId="47" fillId="0" borderId="53" xfId="48" applyNumberFormat="1" applyFont="1" applyFill="1" applyBorder="1" applyAlignment="1">
      <alignment horizontal="right" vertical="center" wrapText="1"/>
    </xf>
    <xf numFmtId="186" fontId="25" fillId="0" borderId="54" xfId="48" applyNumberFormat="1" applyFont="1" applyFill="1" applyBorder="1" applyAlignment="1">
      <alignment horizontal="center" vertical="center" wrapText="1"/>
    </xf>
    <xf numFmtId="38" fontId="47" fillId="0" borderId="15" xfId="48" applyFont="1" applyFill="1" applyBorder="1" applyAlignment="1">
      <alignment horizontal="right" vertical="center" shrinkToFit="1"/>
    </xf>
    <xf numFmtId="38" fontId="50" fillId="0" borderId="15" xfId="48" applyFont="1" applyFill="1" applyBorder="1" applyAlignment="1">
      <alignment horizontal="right" vertical="center" shrinkToFit="1"/>
    </xf>
    <xf numFmtId="38" fontId="16" fillId="0" borderId="15" xfId="48" applyFont="1" applyFill="1" applyBorder="1" applyAlignment="1">
      <alignment horizontal="right" vertical="center" shrinkToFit="1"/>
    </xf>
    <xf numFmtId="38" fontId="49" fillId="0" borderId="43" xfId="48" applyFont="1" applyFill="1" applyBorder="1" applyAlignment="1">
      <alignment horizontal="right" vertical="center" shrinkToFit="1"/>
    </xf>
    <xf numFmtId="38" fontId="48" fillId="0" borderId="43" xfId="48" applyFont="1" applyFill="1" applyBorder="1" applyAlignment="1">
      <alignment horizontal="right" vertical="center" shrinkToFit="1"/>
    </xf>
    <xf numFmtId="38" fontId="49" fillId="0" borderId="15" xfId="48" applyFont="1" applyFill="1" applyBorder="1" applyAlignment="1">
      <alignment horizontal="right" vertical="center" shrinkToFit="1"/>
    </xf>
    <xf numFmtId="187" fontId="47" fillId="0" borderId="15" xfId="48" applyNumberFormat="1" applyFont="1" applyFill="1" applyBorder="1" applyAlignment="1">
      <alignment horizontal="right" vertical="center" wrapText="1"/>
    </xf>
    <xf numFmtId="38" fontId="47" fillId="0" borderId="26" xfId="48" applyFont="1" applyFill="1" applyBorder="1" applyAlignment="1">
      <alignment horizontal="right" vertical="center" shrinkToFit="1"/>
    </xf>
    <xf numFmtId="187" fontId="47" fillId="0" borderId="26" xfId="48" applyNumberFormat="1" applyFont="1" applyFill="1" applyBorder="1" applyAlignment="1">
      <alignment horizontal="right" vertical="center" wrapText="1"/>
    </xf>
    <xf numFmtId="187" fontId="51" fillId="0" borderId="15" xfId="48" applyNumberFormat="1" applyFont="1" applyFill="1" applyBorder="1" applyAlignment="1">
      <alignment horizontal="right" vertical="center" wrapText="1"/>
    </xf>
    <xf numFmtId="188" fontId="47" fillId="0" borderId="55" xfId="48" applyNumberFormat="1" applyFont="1" applyFill="1" applyBorder="1" applyAlignment="1">
      <alignment horizontal="right" vertical="center" wrapText="1"/>
    </xf>
    <xf numFmtId="3" fontId="47" fillId="0" borderId="15" xfId="48" applyNumberFormat="1" applyFont="1" applyFill="1" applyBorder="1" applyAlignment="1">
      <alignment horizontal="right" vertical="center" shrinkToFit="1"/>
    </xf>
    <xf numFmtId="3" fontId="48" fillId="0" borderId="15" xfId="48" applyNumberFormat="1" applyFont="1" applyFill="1" applyBorder="1" applyAlignment="1">
      <alignment horizontal="right" vertical="center" shrinkToFit="1"/>
    </xf>
    <xf numFmtId="38" fontId="48" fillId="0" borderId="15" xfId="48" applyFont="1" applyFill="1" applyBorder="1" applyAlignment="1">
      <alignment horizontal="right" vertical="center" shrinkToFit="1"/>
    </xf>
    <xf numFmtId="0" fontId="32" fillId="0" borderId="43" xfId="0" applyNumberFormat="1" applyFont="1" applyFill="1" applyBorder="1" applyAlignment="1">
      <alignment horizontal="center" vertical="center" wrapText="1"/>
    </xf>
    <xf numFmtId="0" fontId="16" fillId="0" borderId="43" xfId="0" applyNumberFormat="1" applyFont="1" applyFill="1" applyBorder="1" applyAlignment="1">
      <alignment horizontal="center" vertical="center" wrapText="1"/>
    </xf>
    <xf numFmtId="0" fontId="33" fillId="0" borderId="43" xfId="0" applyNumberFormat="1" applyFont="1" applyFill="1" applyBorder="1" applyAlignment="1">
      <alignment horizontal="center" vertical="center" wrapText="1"/>
    </xf>
    <xf numFmtId="0" fontId="14" fillId="0" borderId="43" xfId="0" applyNumberFormat="1" applyFont="1" applyFill="1" applyBorder="1" applyAlignment="1">
      <alignment horizontal="center" vertical="center" wrapText="1"/>
    </xf>
    <xf numFmtId="3" fontId="33" fillId="0" borderId="16" xfId="48" applyNumberFormat="1" applyFont="1" applyFill="1" applyBorder="1" applyAlignment="1">
      <alignment horizontal="right" vertical="center" wrapText="1"/>
    </xf>
    <xf numFmtId="3" fontId="32" fillId="0" borderId="16" xfId="48" applyNumberFormat="1" applyFont="1" applyFill="1" applyBorder="1" applyAlignment="1">
      <alignment horizontal="right" vertical="center" wrapText="1"/>
    </xf>
    <xf numFmtId="3" fontId="14" fillId="0" borderId="16" xfId="48" applyNumberFormat="1" applyFont="1" applyFill="1" applyBorder="1" applyAlignment="1">
      <alignment horizontal="right" vertical="center" wrapText="1"/>
    </xf>
    <xf numFmtId="3" fontId="14" fillId="0" borderId="15" xfId="48" applyNumberFormat="1" applyFont="1" applyFill="1" applyBorder="1" applyAlignment="1">
      <alignment horizontal="right" vertical="center" wrapText="1"/>
    </xf>
    <xf numFmtId="38" fontId="32" fillId="0" borderId="16" xfId="48" applyFont="1" applyFill="1" applyBorder="1" applyAlignment="1">
      <alignment horizontal="right" vertical="center" wrapText="1"/>
    </xf>
    <xf numFmtId="3" fontId="16" fillId="0" borderId="16" xfId="48" applyNumberFormat="1" applyFont="1" applyFill="1" applyBorder="1" applyAlignment="1">
      <alignment horizontal="right" vertical="center" wrapText="1"/>
    </xf>
    <xf numFmtId="38" fontId="27" fillId="0" borderId="15" xfId="48" applyFont="1" applyFill="1" applyBorder="1" applyAlignment="1">
      <alignment horizontal="right" vertical="center" wrapText="1"/>
    </xf>
    <xf numFmtId="0" fontId="24" fillId="0" borderId="56" xfId="0" applyNumberFormat="1" applyFont="1" applyFill="1" applyBorder="1" applyAlignment="1">
      <alignment horizontal="distributed" vertical="center" wrapText="1"/>
    </xf>
    <xf numFmtId="3" fontId="27" fillId="0" borderId="15" xfId="48" applyNumberFormat="1" applyFont="1" applyFill="1" applyBorder="1" applyAlignment="1">
      <alignment horizontal="right" vertical="center" wrapText="1"/>
    </xf>
    <xf numFmtId="3" fontId="28" fillId="0" borderId="15" xfId="48" applyNumberFormat="1" applyFont="1" applyFill="1" applyBorder="1" applyAlignment="1">
      <alignment horizontal="right" vertical="center" wrapText="1"/>
    </xf>
    <xf numFmtId="3" fontId="11" fillId="0" borderId="15" xfId="48" applyNumberFormat="1" applyFont="1" applyFill="1" applyBorder="1" applyAlignment="1">
      <alignment horizontal="right" vertical="center" shrinkToFit="1"/>
    </xf>
    <xf numFmtId="38" fontId="28" fillId="0" borderId="15" xfId="48" applyFont="1" applyFill="1" applyBorder="1" applyAlignment="1">
      <alignment horizontal="right" vertical="center" wrapText="1"/>
    </xf>
    <xf numFmtId="184" fontId="27" fillId="0" borderId="26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3" fontId="53" fillId="0" borderId="15" xfId="0" applyNumberFormat="1" applyFont="1" applyFill="1" applyBorder="1" applyAlignment="1">
      <alignment horizontal="right" vertical="center" wrapText="1"/>
    </xf>
    <xf numFmtId="38" fontId="15" fillId="0" borderId="0" xfId="48" applyFont="1" applyFill="1" applyAlignment="1">
      <alignment vertical="center"/>
    </xf>
    <xf numFmtId="3" fontId="27" fillId="0" borderId="26" xfId="48" applyNumberFormat="1" applyFont="1" applyFill="1" applyBorder="1" applyAlignment="1">
      <alignment horizontal="right" vertical="center" wrapText="1"/>
    </xf>
    <xf numFmtId="3" fontId="27" fillId="0" borderId="27" xfId="0" applyNumberFormat="1" applyFont="1" applyFill="1" applyBorder="1" applyAlignment="1">
      <alignment horizontal="right" vertical="center" wrapText="1"/>
    </xf>
    <xf numFmtId="3" fontId="27" fillId="0" borderId="27" xfId="48" applyNumberFormat="1" applyFont="1" applyFill="1" applyBorder="1" applyAlignment="1">
      <alignment horizontal="right" vertical="center" wrapText="1"/>
    </xf>
    <xf numFmtId="0" fontId="40" fillId="0" borderId="57" xfId="0" applyNumberFormat="1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center" vertical="center"/>
    </xf>
    <xf numFmtId="3" fontId="24" fillId="0" borderId="26" xfId="48" applyNumberFormat="1" applyFont="1" applyFill="1" applyBorder="1" applyAlignment="1">
      <alignment horizontal="right" vertical="center" wrapText="1"/>
    </xf>
    <xf numFmtId="3" fontId="24" fillId="0" borderId="15" xfId="48" applyNumberFormat="1" applyFont="1" applyFill="1" applyBorder="1" applyAlignment="1">
      <alignment horizontal="right" vertical="center" wrapText="1"/>
    </xf>
    <xf numFmtId="38" fontId="6" fillId="0" borderId="42" xfId="48" applyFont="1" applyFill="1" applyBorder="1" applyAlignment="1">
      <alignment horizontal="right" vertical="center" wrapText="1"/>
    </xf>
    <xf numFmtId="3" fontId="24" fillId="0" borderId="57" xfId="48" applyNumberFormat="1" applyFont="1" applyFill="1" applyBorder="1" applyAlignment="1">
      <alignment horizontal="right" vertical="center" wrapText="1"/>
    </xf>
    <xf numFmtId="0" fontId="24" fillId="0" borderId="58" xfId="0" applyNumberFormat="1" applyFont="1" applyFill="1" applyBorder="1" applyAlignment="1">
      <alignment horizontal="center" vertical="center" wrapText="1"/>
    </xf>
    <xf numFmtId="3" fontId="24" fillId="0" borderId="16" xfId="48" applyNumberFormat="1" applyFont="1" applyFill="1" applyBorder="1" applyAlignment="1">
      <alignment horizontal="right" vertical="center" wrapText="1"/>
    </xf>
    <xf numFmtId="3" fontId="24" fillId="0" borderId="59" xfId="48" applyNumberFormat="1" applyFont="1" applyFill="1" applyBorder="1" applyAlignment="1">
      <alignment horizontal="right" vertical="center" wrapText="1"/>
    </xf>
    <xf numFmtId="189" fontId="33" fillId="0" borderId="57" xfId="48" applyNumberFormat="1" applyFont="1" applyFill="1" applyBorder="1" applyAlignment="1">
      <alignment vertical="center" wrapText="1"/>
    </xf>
    <xf numFmtId="0" fontId="35" fillId="0" borderId="60" xfId="0" applyNumberFormat="1" applyFont="1" applyFill="1" applyBorder="1" applyAlignment="1">
      <alignment vertical="center" wrapText="1"/>
    </xf>
    <xf numFmtId="189" fontId="33" fillId="0" borderId="60" xfId="48" applyNumberFormat="1" applyFont="1" applyFill="1" applyBorder="1" applyAlignment="1">
      <alignment vertical="center" wrapText="1"/>
    </xf>
    <xf numFmtId="189" fontId="16" fillId="0" borderId="60" xfId="48" applyNumberFormat="1" applyFont="1" applyFill="1" applyBorder="1" applyAlignment="1">
      <alignment vertical="center" wrapText="1"/>
    </xf>
    <xf numFmtId="0" fontId="22" fillId="0" borderId="15" xfId="0" applyNumberFormat="1" applyFont="1" applyFill="1" applyBorder="1" applyAlignment="1">
      <alignment horizontal="left" vertical="center" wrapText="1"/>
    </xf>
    <xf numFmtId="3" fontId="33" fillId="0" borderId="22" xfId="48" applyNumberFormat="1" applyFont="1" applyFill="1" applyBorder="1" applyAlignment="1">
      <alignment horizontal="right" vertical="center" wrapText="1"/>
    </xf>
    <xf numFmtId="0" fontId="26" fillId="0" borderId="57" xfId="0" applyNumberFormat="1" applyFont="1" applyFill="1" applyBorder="1" applyAlignment="1">
      <alignment horizontal="center" vertical="center" wrapText="1"/>
    </xf>
    <xf numFmtId="184" fontId="27" fillId="0" borderId="57" xfId="0" applyNumberFormat="1" applyFont="1" applyFill="1" applyBorder="1" applyAlignment="1">
      <alignment vertical="center" wrapText="1"/>
    </xf>
    <xf numFmtId="184" fontId="28" fillId="0" borderId="57" xfId="0" applyNumberFormat="1" applyFont="1" applyFill="1" applyBorder="1" applyAlignment="1">
      <alignment vertical="center" wrapText="1"/>
    </xf>
    <xf numFmtId="184" fontId="11" fillId="0" borderId="57" xfId="0" applyNumberFormat="1" applyFont="1" applyFill="1" applyBorder="1" applyAlignment="1">
      <alignment vertical="center" wrapText="1"/>
    </xf>
    <xf numFmtId="184" fontId="27" fillId="0" borderId="61" xfId="0" applyNumberFormat="1" applyFont="1" applyFill="1" applyBorder="1" applyAlignment="1">
      <alignment horizontal="right" vertical="center" wrapText="1"/>
    </xf>
    <xf numFmtId="184" fontId="27" fillId="0" borderId="61" xfId="0" applyNumberFormat="1" applyFont="1" applyFill="1" applyBorder="1" applyAlignment="1">
      <alignment vertical="center" wrapText="1"/>
    </xf>
    <xf numFmtId="184" fontId="12" fillId="0" borderId="57" xfId="0" applyNumberFormat="1" applyFont="1" applyFill="1" applyBorder="1" applyAlignment="1">
      <alignment vertical="center" wrapText="1"/>
    </xf>
    <xf numFmtId="184" fontId="27" fillId="0" borderId="55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38" fontId="51" fillId="0" borderId="15" xfId="48" applyFont="1" applyFill="1" applyBorder="1" applyAlignment="1">
      <alignment horizontal="right" vertical="center" shrinkToFit="1"/>
    </xf>
    <xf numFmtId="187" fontId="47" fillId="0" borderId="45" xfId="48" applyNumberFormat="1" applyFont="1" applyFill="1" applyBorder="1" applyAlignment="1">
      <alignment horizontal="right" vertical="center" wrapText="1"/>
    </xf>
    <xf numFmtId="0" fontId="31" fillId="0" borderId="44" xfId="0" applyNumberFormat="1" applyFont="1" applyFill="1" applyBorder="1" applyAlignment="1">
      <alignment horizontal="distributed" vertical="center" wrapText="1"/>
    </xf>
    <xf numFmtId="0" fontId="24" fillId="0" borderId="62" xfId="0" applyNumberFormat="1" applyFont="1" applyFill="1" applyBorder="1" applyAlignment="1">
      <alignment horizontal="distributed" vertical="center" wrapText="1"/>
    </xf>
    <xf numFmtId="0" fontId="24" fillId="0" borderId="35" xfId="0" applyNumberFormat="1" applyFont="1" applyFill="1" applyBorder="1" applyAlignment="1">
      <alignment vertical="center" wrapText="1"/>
    </xf>
    <xf numFmtId="187" fontId="51" fillId="0" borderId="45" xfId="48" applyNumberFormat="1" applyFont="1" applyFill="1" applyBorder="1" applyAlignment="1">
      <alignment horizontal="right" vertical="center" wrapText="1"/>
    </xf>
    <xf numFmtId="187" fontId="47" fillId="0" borderId="61" xfId="48" applyNumberFormat="1" applyFont="1" applyFill="1" applyBorder="1" applyAlignment="1">
      <alignment horizontal="right" vertical="center" wrapText="1"/>
    </xf>
    <xf numFmtId="187" fontId="47" fillId="0" borderId="63" xfId="48" applyNumberFormat="1" applyFont="1" applyFill="1" applyBorder="1" applyAlignment="1">
      <alignment horizontal="right" vertical="center" wrapText="1"/>
    </xf>
    <xf numFmtId="187" fontId="51" fillId="0" borderId="44" xfId="48" applyNumberFormat="1" applyFont="1" applyFill="1" applyBorder="1" applyAlignment="1">
      <alignment horizontal="right" vertical="center" wrapText="1"/>
    </xf>
    <xf numFmtId="187" fontId="47" fillId="0" borderId="43" xfId="48" applyNumberFormat="1" applyFont="1" applyFill="1" applyBorder="1" applyAlignment="1">
      <alignment horizontal="right" vertical="center" wrapText="1"/>
    </xf>
    <xf numFmtId="187" fontId="51" fillId="0" borderId="43" xfId="48" applyNumberFormat="1" applyFont="1" applyFill="1" applyBorder="1" applyAlignment="1">
      <alignment horizontal="right" vertical="center" wrapText="1"/>
    </xf>
    <xf numFmtId="187" fontId="47" fillId="0" borderId="64" xfId="48" applyNumberFormat="1" applyFont="1" applyFill="1" applyBorder="1" applyAlignment="1">
      <alignment horizontal="right" vertical="center" wrapText="1"/>
    </xf>
    <xf numFmtId="187" fontId="51" fillId="0" borderId="64" xfId="48" applyNumberFormat="1" applyFont="1" applyFill="1" applyBorder="1" applyAlignment="1">
      <alignment horizontal="right" vertical="center" wrapText="1"/>
    </xf>
    <xf numFmtId="187" fontId="47" fillId="0" borderId="65" xfId="48" applyNumberFormat="1" applyFont="1" applyFill="1" applyBorder="1" applyAlignment="1">
      <alignment horizontal="right" vertical="center" wrapText="1"/>
    </xf>
    <xf numFmtId="187" fontId="51" fillId="0" borderId="65" xfId="48" applyNumberFormat="1" applyFont="1" applyFill="1" applyBorder="1" applyAlignment="1">
      <alignment horizontal="right" vertical="center" wrapText="1"/>
    </xf>
    <xf numFmtId="187" fontId="51" fillId="0" borderId="66" xfId="48" applyNumberFormat="1" applyFont="1" applyFill="1" applyBorder="1" applyAlignment="1">
      <alignment horizontal="right" vertical="center" wrapText="1"/>
    </xf>
    <xf numFmtId="189" fontId="33" fillId="0" borderId="59" xfId="48" applyNumberFormat="1" applyFont="1" applyFill="1" applyBorder="1" applyAlignment="1">
      <alignment vertical="center" wrapText="1"/>
    </xf>
    <xf numFmtId="0" fontId="10" fillId="0" borderId="67" xfId="0" applyNumberFormat="1" applyFont="1" applyFill="1" applyBorder="1" applyAlignment="1">
      <alignment horizontal="center" vertical="center" wrapText="1"/>
    </xf>
    <xf numFmtId="3" fontId="16" fillId="0" borderId="23" xfId="48" applyNumberFormat="1" applyFont="1" applyFill="1" applyBorder="1" applyAlignment="1">
      <alignment horizontal="right" vertical="center" wrapText="1"/>
    </xf>
    <xf numFmtId="189" fontId="16" fillId="0" borderId="22" xfId="48" applyNumberFormat="1" applyFont="1" applyFill="1" applyBorder="1" applyAlignment="1">
      <alignment vertical="center" wrapText="1"/>
    </xf>
    <xf numFmtId="0" fontId="56" fillId="0" borderId="60" xfId="0" applyNumberFormat="1" applyFont="1" applyFill="1" applyBorder="1" applyAlignment="1">
      <alignment horizontal="center" vertical="center" wrapText="1"/>
    </xf>
    <xf numFmtId="38" fontId="57" fillId="0" borderId="36" xfId="48" applyFont="1" applyFill="1" applyBorder="1" applyAlignment="1">
      <alignment horizontal="right" vertical="center" wrapText="1"/>
    </xf>
    <xf numFmtId="3" fontId="57" fillId="0" borderId="36" xfId="48" applyNumberFormat="1" applyFont="1" applyFill="1" applyBorder="1" applyAlignment="1">
      <alignment horizontal="right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3" fontId="3" fillId="0" borderId="16" xfId="48" applyNumberFormat="1" applyFont="1" applyFill="1" applyBorder="1" applyAlignment="1">
      <alignment horizontal="right" vertical="center" wrapText="1"/>
    </xf>
    <xf numFmtId="184" fontId="58" fillId="0" borderId="21" xfId="0" applyNumberFormat="1" applyFont="1" applyFill="1" applyBorder="1" applyAlignment="1">
      <alignment vertical="center" wrapText="1"/>
    </xf>
    <xf numFmtId="184" fontId="27" fillId="0" borderId="68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33" fillId="0" borderId="49" xfId="48" applyFont="1" applyFill="1" applyBorder="1" applyAlignment="1">
      <alignment horizontal="right" vertical="center" wrapText="1"/>
    </xf>
    <xf numFmtId="38" fontId="33" fillId="0" borderId="37" xfId="48" applyFont="1" applyFill="1" applyBorder="1" applyAlignment="1">
      <alignment horizontal="right" vertical="center" wrapText="1"/>
    </xf>
    <xf numFmtId="3" fontId="33" fillId="0" borderId="35" xfId="48" applyNumberFormat="1" applyFont="1" applyFill="1" applyBorder="1" applyAlignment="1">
      <alignment horizontal="right" vertical="center" wrapText="1"/>
    </xf>
    <xf numFmtId="38" fontId="33" fillId="0" borderId="45" xfId="48" applyFont="1" applyFill="1" applyBorder="1" applyAlignment="1">
      <alignment horizontal="right" vertical="center" wrapText="1"/>
    </xf>
    <xf numFmtId="38" fontId="33" fillId="0" borderId="57" xfId="48" applyFont="1" applyFill="1" applyBorder="1" applyAlignment="1">
      <alignment horizontal="right" vertical="center" wrapText="1"/>
    </xf>
    <xf numFmtId="3" fontId="33" fillId="0" borderId="11" xfId="48" applyNumberFormat="1" applyFont="1" applyFill="1" applyBorder="1" applyAlignment="1">
      <alignment horizontal="right" vertical="center" wrapText="1"/>
    </xf>
    <xf numFmtId="3" fontId="32" fillId="0" borderId="42" xfId="48" applyNumberFormat="1" applyFont="1" applyFill="1" applyBorder="1" applyAlignment="1">
      <alignment horizontal="right" vertical="center" wrapText="1"/>
    </xf>
    <xf numFmtId="38" fontId="32" fillId="0" borderId="45" xfId="48" applyFont="1" applyFill="1" applyBorder="1" applyAlignment="1">
      <alignment horizontal="right" vertical="center" wrapText="1"/>
    </xf>
    <xf numFmtId="3" fontId="32" fillId="0" borderId="57" xfId="48" applyNumberFormat="1" applyFont="1" applyFill="1" applyBorder="1" applyAlignment="1">
      <alignment horizontal="right" vertical="center" wrapText="1"/>
    </xf>
    <xf numFmtId="3" fontId="33" fillId="0" borderId="57" xfId="48" applyNumberFormat="1" applyFont="1" applyFill="1" applyBorder="1" applyAlignment="1">
      <alignment horizontal="right" vertical="center" wrapText="1"/>
    </xf>
    <xf numFmtId="38" fontId="32" fillId="0" borderId="57" xfId="48" applyFont="1" applyFill="1" applyBorder="1" applyAlignment="1">
      <alignment horizontal="right" vertical="center" wrapText="1"/>
    </xf>
    <xf numFmtId="38" fontId="32" fillId="0" borderId="49" xfId="48" applyFont="1" applyFill="1" applyBorder="1" applyAlignment="1">
      <alignment horizontal="right" vertical="center" wrapText="1"/>
    </xf>
    <xf numFmtId="3" fontId="32" fillId="0" borderId="37" xfId="48" applyNumberFormat="1" applyFont="1" applyFill="1" applyBorder="1" applyAlignment="1">
      <alignment horizontal="right" vertical="center" wrapText="1"/>
    </xf>
    <xf numFmtId="3" fontId="32" fillId="0" borderId="40" xfId="48" applyNumberFormat="1" applyFont="1" applyFill="1" applyBorder="1" applyAlignment="1">
      <alignment horizontal="right" vertical="center" wrapText="1"/>
    </xf>
    <xf numFmtId="0" fontId="32" fillId="0" borderId="35" xfId="48" applyNumberFormat="1" applyFont="1" applyFill="1" applyBorder="1" applyAlignment="1">
      <alignment horizontal="right" vertical="center" wrapText="1"/>
    </xf>
    <xf numFmtId="0" fontId="32" fillId="0" borderId="41" xfId="48" applyNumberFormat="1" applyFont="1" applyFill="1" applyBorder="1" applyAlignment="1">
      <alignment horizontal="right" vertical="center" wrapText="1"/>
    </xf>
    <xf numFmtId="3" fontId="32" fillId="0" borderId="45" xfId="48" applyNumberFormat="1" applyFont="1" applyFill="1" applyBorder="1" applyAlignment="1">
      <alignment horizontal="right" vertical="center" wrapText="1"/>
    </xf>
    <xf numFmtId="38" fontId="32" fillId="0" borderId="42" xfId="48" applyFont="1" applyFill="1" applyBorder="1" applyAlignment="1">
      <alignment horizontal="right" vertical="center" wrapText="1"/>
    </xf>
    <xf numFmtId="3" fontId="32" fillId="0" borderId="25" xfId="48" applyNumberFormat="1" applyFont="1" applyFill="1" applyBorder="1" applyAlignment="1">
      <alignment horizontal="right" vertical="center" wrapText="1"/>
    </xf>
    <xf numFmtId="3" fontId="32" fillId="0" borderId="19" xfId="48" applyNumberFormat="1" applyFont="1" applyFill="1" applyBorder="1" applyAlignment="1">
      <alignment horizontal="right" vertical="center" wrapText="1"/>
    </xf>
    <xf numFmtId="3" fontId="32" fillId="0" borderId="23" xfId="48" applyNumberFormat="1" applyFont="1" applyFill="1" applyBorder="1" applyAlignment="1">
      <alignment horizontal="right" vertical="center" wrapText="1"/>
    </xf>
    <xf numFmtId="3" fontId="32" fillId="0" borderId="22" xfId="48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38" fontId="4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33" fillId="0" borderId="69" xfId="0" applyNumberFormat="1" applyFont="1" applyFill="1" applyBorder="1" applyAlignment="1">
      <alignment horizontal="right" vertical="center" wrapText="1"/>
    </xf>
    <xf numFmtId="3" fontId="33" fillId="0" borderId="70" xfId="0" applyNumberFormat="1" applyFont="1" applyFill="1" applyBorder="1" applyAlignment="1">
      <alignment horizontal="right" vertical="center" wrapText="1"/>
    </xf>
    <xf numFmtId="0" fontId="33" fillId="0" borderId="35" xfId="0" applyNumberFormat="1" applyFont="1" applyFill="1" applyBorder="1" applyAlignment="1">
      <alignment horizontal="right" vertical="center" wrapText="1"/>
    </xf>
    <xf numFmtId="0" fontId="33" fillId="0" borderId="41" xfId="0" applyNumberFormat="1" applyFont="1" applyFill="1" applyBorder="1" applyAlignment="1">
      <alignment horizontal="right" vertical="center" wrapText="1"/>
    </xf>
    <xf numFmtId="3" fontId="33" fillId="0" borderId="45" xfId="0" applyNumberFormat="1" applyFont="1" applyFill="1" applyBorder="1" applyAlignment="1">
      <alignment horizontal="right" vertical="center" wrapText="1"/>
    </xf>
    <xf numFmtId="3" fontId="33" fillId="0" borderId="57" xfId="0" applyNumberFormat="1" applyFont="1" applyFill="1" applyBorder="1" applyAlignment="1">
      <alignment horizontal="right" vertical="center" wrapText="1"/>
    </xf>
    <xf numFmtId="38" fontId="33" fillId="0" borderId="11" xfId="48" applyFont="1" applyFill="1" applyBorder="1" applyAlignment="1">
      <alignment horizontal="right" vertical="center" wrapText="1"/>
    </xf>
    <xf numFmtId="0" fontId="32" fillId="0" borderId="15" xfId="0" applyNumberFormat="1" applyFont="1" applyFill="1" applyBorder="1" applyAlignment="1">
      <alignment horizontal="right" vertical="center" wrapText="1"/>
    </xf>
    <xf numFmtId="0" fontId="32" fillId="0" borderId="42" xfId="0" applyNumberFormat="1" applyFont="1" applyFill="1" applyBorder="1" applyAlignment="1">
      <alignment horizontal="right" vertical="center" wrapText="1"/>
    </xf>
    <xf numFmtId="3" fontId="32" fillId="0" borderId="45" xfId="0" applyNumberFormat="1" applyFont="1" applyFill="1" applyBorder="1" applyAlignment="1">
      <alignment horizontal="right" vertical="center" wrapText="1"/>
    </xf>
    <xf numFmtId="3" fontId="32" fillId="0" borderId="11" xfId="0" applyNumberFormat="1" applyFont="1" applyFill="1" applyBorder="1" applyAlignment="1">
      <alignment horizontal="right" vertical="center" wrapText="1"/>
    </xf>
    <xf numFmtId="3" fontId="33" fillId="0" borderId="15" xfId="0" applyNumberFormat="1" applyFont="1" applyFill="1" applyBorder="1" applyAlignment="1">
      <alignment horizontal="right" vertical="center" wrapText="1"/>
    </xf>
    <xf numFmtId="3" fontId="32" fillId="0" borderId="42" xfId="0" applyNumberFormat="1" applyFont="1" applyFill="1" applyBorder="1" applyAlignment="1">
      <alignment horizontal="right" vertical="center" wrapText="1"/>
    </xf>
    <xf numFmtId="3" fontId="32" fillId="0" borderId="57" xfId="0" applyNumberFormat="1" applyFont="1" applyFill="1" applyBorder="1" applyAlignment="1">
      <alignment horizontal="right" vertical="center" wrapText="1"/>
    </xf>
    <xf numFmtId="3" fontId="33" fillId="0" borderId="11" xfId="0" applyNumberFormat="1" applyFont="1" applyFill="1" applyBorder="1" applyAlignment="1">
      <alignment horizontal="right" vertical="center" wrapText="1"/>
    </xf>
    <xf numFmtId="0" fontId="33" fillId="0" borderId="42" xfId="0" applyNumberFormat="1" applyFont="1" applyFill="1" applyBorder="1" applyAlignment="1">
      <alignment horizontal="right" vertical="center" wrapText="1"/>
    </xf>
    <xf numFmtId="3" fontId="33" fillId="0" borderId="42" xfId="0" applyNumberFormat="1" applyFont="1" applyFill="1" applyBorder="1" applyAlignment="1">
      <alignment horizontal="right" vertical="center" wrapText="1"/>
    </xf>
    <xf numFmtId="3" fontId="32" fillId="0" borderId="15" xfId="0" applyNumberFormat="1" applyFont="1" applyFill="1" applyBorder="1" applyAlignment="1">
      <alignment horizontal="right" vertical="center" wrapText="1"/>
    </xf>
    <xf numFmtId="0" fontId="32" fillId="0" borderId="11" xfId="0" applyNumberFormat="1" applyFont="1" applyFill="1" applyBorder="1" applyAlignment="1">
      <alignment horizontal="right" vertical="center" wrapText="1"/>
    </xf>
    <xf numFmtId="38" fontId="32" fillId="0" borderId="11" xfId="48" applyFont="1" applyFill="1" applyBorder="1" applyAlignment="1">
      <alignment horizontal="right" vertical="center" wrapText="1"/>
    </xf>
    <xf numFmtId="3" fontId="32" fillId="0" borderId="44" xfId="0" applyNumberFormat="1" applyFont="1" applyFill="1" applyBorder="1" applyAlignment="1">
      <alignment horizontal="right" vertical="center" wrapText="1"/>
    </xf>
    <xf numFmtId="3" fontId="32" fillId="0" borderId="59" xfId="0" applyNumberFormat="1" applyFont="1" applyFill="1" applyBorder="1" applyAlignment="1">
      <alignment horizontal="right" vertical="center" wrapText="1"/>
    </xf>
    <xf numFmtId="3" fontId="32" fillId="0" borderId="58" xfId="0" applyNumberFormat="1" applyFont="1" applyFill="1" applyBorder="1" applyAlignment="1">
      <alignment horizontal="right" vertical="center" wrapText="1"/>
    </xf>
    <xf numFmtId="3" fontId="32" fillId="0" borderId="16" xfId="0" applyNumberFormat="1" applyFont="1" applyFill="1" applyBorder="1" applyAlignment="1">
      <alignment horizontal="right" vertical="center" wrapText="1"/>
    </xf>
    <xf numFmtId="0" fontId="32" fillId="0" borderId="7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38" fontId="16" fillId="0" borderId="23" xfId="48" applyFont="1" applyFill="1" applyBorder="1" applyAlignment="1">
      <alignment horizontal="right" vertical="center" wrapText="1"/>
    </xf>
    <xf numFmtId="0" fontId="19" fillId="0" borderId="72" xfId="0" applyFont="1" applyFill="1" applyBorder="1" applyAlignment="1">
      <alignment vertical="center"/>
    </xf>
    <xf numFmtId="0" fontId="20" fillId="0" borderId="72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3" fontId="6" fillId="0" borderId="23" xfId="48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45" fillId="0" borderId="73" xfId="0" applyFont="1" applyFill="1" applyBorder="1" applyAlignment="1">
      <alignment horizontal="left" vertical="center"/>
    </xf>
    <xf numFmtId="0" fontId="0" fillId="0" borderId="73" xfId="0" applyBorder="1" applyAlignment="1">
      <alignment vertical="center"/>
    </xf>
    <xf numFmtId="0" fontId="19" fillId="0" borderId="74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184" fontId="27" fillId="0" borderId="38" xfId="0" applyNumberFormat="1" applyFont="1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27" fillId="0" borderId="76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2" fillId="0" borderId="76" xfId="0" applyNumberFormat="1" applyFont="1" applyFill="1" applyBorder="1" applyAlignment="1">
      <alignment horizontal="distributed" vertical="center" wrapText="1"/>
    </xf>
    <xf numFmtId="0" fontId="34" fillId="0" borderId="15" xfId="0" applyFont="1" applyFill="1" applyBorder="1" applyAlignment="1">
      <alignment horizontal="distributed" vertical="center" wrapText="1"/>
    </xf>
    <xf numFmtId="0" fontId="32" fillId="0" borderId="76" xfId="0" applyNumberFormat="1" applyFont="1" applyFill="1" applyBorder="1" applyAlignment="1">
      <alignment horizontal="distributed" vertical="center"/>
    </xf>
    <xf numFmtId="0" fontId="34" fillId="0" borderId="15" xfId="0" applyFont="1" applyFill="1" applyBorder="1" applyAlignment="1">
      <alignment horizontal="distributed" vertical="center"/>
    </xf>
    <xf numFmtId="0" fontId="24" fillId="0" borderId="77" xfId="0" applyNumberFormat="1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4" fillId="0" borderId="78" xfId="0" applyNumberFormat="1" applyFont="1" applyFill="1" applyBorder="1" applyAlignment="1">
      <alignment horizontal="distributed" vertical="center" wrapText="1"/>
    </xf>
    <xf numFmtId="0" fontId="14" fillId="0" borderId="44" xfId="0" applyNumberFormat="1" applyFont="1" applyFill="1" applyBorder="1" applyAlignment="1">
      <alignment horizontal="distributed" vertical="center" wrapText="1"/>
    </xf>
    <xf numFmtId="0" fontId="32" fillId="0" borderId="79" xfId="0" applyNumberFormat="1" applyFont="1" applyFill="1" applyBorder="1" applyAlignment="1">
      <alignment horizontal="distributed" vertical="center" wrapText="1"/>
    </xf>
    <xf numFmtId="0" fontId="32" fillId="0" borderId="45" xfId="0" applyNumberFormat="1" applyFont="1" applyFill="1" applyBorder="1" applyAlignment="1">
      <alignment horizontal="distributed" vertical="center" wrapText="1"/>
    </xf>
    <xf numFmtId="0" fontId="28" fillId="0" borderId="76" xfId="0" applyNumberFormat="1" applyFont="1" applyFill="1" applyBorder="1" applyAlignment="1">
      <alignment horizontal="center" vertical="center" wrapText="1"/>
    </xf>
    <xf numFmtId="0" fontId="38" fillId="0" borderId="76" xfId="0" applyFont="1" applyFill="1" applyBorder="1" applyAlignment="1">
      <alignment horizontal="center" vertical="center" wrapText="1"/>
    </xf>
    <xf numFmtId="184" fontId="12" fillId="0" borderId="16" xfId="0" applyNumberFormat="1" applyFont="1" applyFill="1" applyBorder="1" applyAlignment="1">
      <alignment horizontal="right" vertical="center" wrapText="1"/>
    </xf>
    <xf numFmtId="184" fontId="12" fillId="0" borderId="35" xfId="0" applyNumberFormat="1" applyFont="1" applyFill="1" applyBorder="1" applyAlignment="1">
      <alignment horizontal="right" vertical="center" wrapText="1"/>
    </xf>
    <xf numFmtId="0" fontId="32" fillId="0" borderId="80" xfId="0" applyNumberFormat="1" applyFont="1" applyFill="1" applyBorder="1" applyAlignment="1">
      <alignment horizontal="distributed" vertical="center" wrapText="1"/>
    </xf>
    <xf numFmtId="0" fontId="34" fillId="0" borderId="27" xfId="0" applyFont="1" applyFill="1" applyBorder="1" applyAlignment="1">
      <alignment horizontal="distributed" vertical="center" wrapText="1"/>
    </xf>
    <xf numFmtId="0" fontId="8" fillId="0" borderId="49" xfId="0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horizontal="right" vertical="center" wrapText="1"/>
    </xf>
    <xf numFmtId="3" fontId="12" fillId="0" borderId="35" xfId="0" applyNumberFormat="1" applyFont="1" applyFill="1" applyBorder="1" applyAlignment="1">
      <alignment horizontal="right" vertical="center" wrapText="1"/>
    </xf>
    <xf numFmtId="0" fontId="45" fillId="0" borderId="74" xfId="0" applyFont="1" applyFill="1" applyBorder="1" applyAlignment="1">
      <alignment horizontal="left"/>
    </xf>
    <xf numFmtId="184" fontId="12" fillId="0" borderId="59" xfId="0" applyNumberFormat="1" applyFont="1" applyFill="1" applyBorder="1" applyAlignment="1">
      <alignment horizontal="right" vertical="center" wrapText="1"/>
    </xf>
    <xf numFmtId="184" fontId="12" fillId="0" borderId="37" xfId="0" applyNumberFormat="1" applyFont="1" applyFill="1" applyBorder="1" applyAlignment="1">
      <alignment horizontal="right" vertical="center" wrapText="1"/>
    </xf>
    <xf numFmtId="0" fontId="6" fillId="0" borderId="81" xfId="0" applyNumberFormat="1" applyFont="1" applyFill="1" applyBorder="1" applyAlignment="1">
      <alignment horizontal="left" vertical="center" wrapText="1"/>
    </xf>
    <xf numFmtId="0" fontId="22" fillId="0" borderId="82" xfId="0" applyNumberFormat="1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/>
    </xf>
    <xf numFmtId="0" fontId="22" fillId="0" borderId="83" xfId="0" applyNumberFormat="1" applyFont="1" applyFill="1" applyBorder="1" applyAlignment="1">
      <alignment horizontal="left" vertical="center" wrapText="1"/>
    </xf>
    <xf numFmtId="0" fontId="23" fillId="0" borderId="84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2" fillId="0" borderId="85" xfId="0" applyNumberFormat="1" applyFont="1" applyFill="1" applyBorder="1" applyAlignment="1">
      <alignment horizontal="left" vertical="center" wrapText="1"/>
    </xf>
    <xf numFmtId="0" fontId="23" fillId="0" borderId="86" xfId="0" applyFont="1" applyFill="1" applyBorder="1" applyAlignment="1">
      <alignment vertical="center"/>
    </xf>
    <xf numFmtId="0" fontId="22" fillId="0" borderId="69" xfId="0" applyNumberFormat="1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/>
    </xf>
    <xf numFmtId="0" fontId="22" fillId="0" borderId="87" xfId="0" applyNumberFormat="1" applyFont="1" applyFill="1" applyBorder="1" applyAlignment="1">
      <alignment horizontal="center" vertical="center" wrapText="1"/>
    </xf>
    <xf numFmtId="0" fontId="19" fillId="0" borderId="88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1" fillId="0" borderId="72" xfId="0" applyFont="1" applyFill="1" applyBorder="1" applyAlignment="1">
      <alignment horizontal="right" vertical="center"/>
    </xf>
    <xf numFmtId="0" fontId="34" fillId="0" borderId="0" xfId="0" applyFont="1" applyFill="1" applyAlignment="1">
      <alignment horizontal="left" vertical="center"/>
    </xf>
    <xf numFmtId="0" fontId="34" fillId="0" borderId="7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5" fillId="0" borderId="73" xfId="0" applyFont="1" applyFill="1" applyBorder="1" applyAlignment="1">
      <alignment horizontal="right" vertical="center"/>
    </xf>
    <xf numFmtId="0" fontId="0" fillId="0" borderId="73" xfId="0" applyFill="1" applyBorder="1" applyAlignment="1">
      <alignment horizontal="right" vertical="center"/>
    </xf>
    <xf numFmtId="0" fontId="32" fillId="0" borderId="90" xfId="0" applyNumberFormat="1" applyFont="1" applyFill="1" applyBorder="1" applyAlignment="1">
      <alignment horizontal="center" vertical="center" wrapText="1"/>
    </xf>
    <xf numFmtId="0" fontId="34" fillId="0" borderId="91" xfId="0" applyFont="1" applyFill="1" applyBorder="1" applyAlignment="1">
      <alignment horizontal="center" vertical="center" wrapText="1"/>
    </xf>
    <xf numFmtId="0" fontId="34" fillId="0" borderId="92" xfId="0" applyFont="1" applyFill="1" applyBorder="1" applyAlignment="1">
      <alignment horizontal="center" vertical="center" wrapText="1"/>
    </xf>
    <xf numFmtId="0" fontId="47" fillId="0" borderId="43" xfId="0" applyNumberFormat="1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14" fillId="0" borderId="43" xfId="0" applyNumberFormat="1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32" fillId="0" borderId="93" xfId="0" applyNumberFormat="1" applyFont="1" applyFill="1" applyBorder="1" applyAlignment="1">
      <alignment horizontal="center" vertical="center"/>
    </xf>
    <xf numFmtId="0" fontId="34" fillId="0" borderId="93" xfId="0" applyFont="1" applyFill="1" applyBorder="1" applyAlignment="1">
      <alignment horizontal="center" vertical="center"/>
    </xf>
    <xf numFmtId="0" fontId="47" fillId="0" borderId="78" xfId="0" applyNumberFormat="1" applyFont="1" applyFill="1" applyBorder="1" applyAlignment="1">
      <alignment horizontal="center" vertical="center" wrapText="1"/>
    </xf>
    <xf numFmtId="0" fontId="47" fillId="0" borderId="9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7" fillId="0" borderId="81" xfId="0" applyNumberFormat="1" applyFont="1" applyFill="1" applyBorder="1" applyAlignment="1">
      <alignment horizontal="center" vertical="center" wrapText="1"/>
    </xf>
    <xf numFmtId="0" fontId="26" fillId="0" borderId="95" xfId="0" applyNumberFormat="1" applyFont="1" applyFill="1" applyBorder="1" applyAlignment="1">
      <alignment horizontal="center" vertical="center" wrapText="1"/>
    </xf>
    <xf numFmtId="0" fontId="26" fillId="0" borderId="74" xfId="0" applyNumberFormat="1" applyFont="1" applyFill="1" applyBorder="1" applyAlignment="1">
      <alignment horizontal="center" vertical="center" wrapText="1"/>
    </xf>
    <xf numFmtId="0" fontId="26" fillId="0" borderId="96" xfId="0" applyNumberFormat="1" applyFont="1" applyFill="1" applyBorder="1" applyAlignment="1">
      <alignment horizontal="center" vertical="center" wrapText="1"/>
    </xf>
    <xf numFmtId="0" fontId="26" fillId="0" borderId="9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97" xfId="0" applyNumberFormat="1" applyFont="1" applyFill="1" applyBorder="1" applyAlignment="1">
      <alignment horizontal="center" vertical="center" wrapText="1"/>
    </xf>
    <xf numFmtId="0" fontId="26" fillId="0" borderId="98" xfId="0" applyNumberFormat="1" applyFont="1" applyFill="1" applyBorder="1" applyAlignment="1">
      <alignment horizontal="center" vertical="center" wrapText="1"/>
    </xf>
    <xf numFmtId="0" fontId="26" fillId="0" borderId="37" xfId="0" applyNumberFormat="1" applyFont="1" applyFill="1" applyBorder="1" applyAlignment="1">
      <alignment horizontal="center" vertical="center" wrapText="1"/>
    </xf>
    <xf numFmtId="0" fontId="26" fillId="0" borderId="49" xfId="0" applyNumberFormat="1" applyFont="1" applyFill="1" applyBorder="1" applyAlignment="1">
      <alignment horizontal="center" vertical="center" wrapText="1"/>
    </xf>
    <xf numFmtId="0" fontId="48" fillId="0" borderId="4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73" xfId="0" applyFont="1" applyBorder="1" applyAlignment="1">
      <alignment horizontal="left" vertical="center"/>
    </xf>
    <xf numFmtId="0" fontId="26" fillId="0" borderId="56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32" fillId="0" borderId="43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38" fontId="25" fillId="0" borderId="99" xfId="48" applyFont="1" applyFill="1" applyBorder="1" applyAlignment="1">
      <alignment horizontal="center" vertical="center" wrapText="1"/>
    </xf>
    <xf numFmtId="0" fontId="52" fillId="0" borderId="100" xfId="0" applyFont="1" applyFill="1" applyBorder="1" applyAlignment="1">
      <alignment vertical="center" wrapText="1"/>
    </xf>
    <xf numFmtId="0" fontId="52" fillId="0" borderId="101" xfId="0" applyFont="1" applyFill="1" applyBorder="1" applyAlignment="1">
      <alignment vertical="center" wrapText="1"/>
    </xf>
    <xf numFmtId="0" fontId="52" fillId="0" borderId="102" xfId="0" applyFont="1" applyFill="1" applyBorder="1" applyAlignment="1">
      <alignment vertical="center" wrapText="1"/>
    </xf>
    <xf numFmtId="177" fontId="26" fillId="0" borderId="98" xfId="0" applyNumberFormat="1" applyFont="1" applyFill="1" applyBorder="1" applyAlignment="1">
      <alignment horizontal="center" vertical="center" wrapText="1"/>
    </xf>
    <xf numFmtId="177" fontId="26" fillId="0" borderId="96" xfId="0" applyNumberFormat="1" applyFont="1" applyFill="1" applyBorder="1" applyAlignment="1">
      <alignment horizontal="center" vertical="center" wrapText="1"/>
    </xf>
    <xf numFmtId="177" fontId="26" fillId="0" borderId="37" xfId="0" applyNumberFormat="1" applyFont="1" applyFill="1" applyBorder="1" applyAlignment="1">
      <alignment horizontal="center" vertical="center" wrapTex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6" fillId="0" borderId="57" xfId="0" applyNumberFormat="1" applyFont="1" applyFill="1" applyBorder="1" applyAlignment="1">
      <alignment horizontal="center"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7" fillId="0" borderId="56" xfId="0" applyNumberFormat="1" applyFont="1" applyFill="1" applyBorder="1" applyAlignment="1">
      <alignment horizontal="center" vertical="center" wrapText="1"/>
    </xf>
    <xf numFmtId="0" fontId="27" fillId="0" borderId="103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70" xfId="0" applyNumberFormat="1" applyFont="1" applyFill="1" applyBorder="1" applyAlignment="1">
      <alignment horizontal="center" vertical="center" wrapText="1"/>
    </xf>
    <xf numFmtId="0" fontId="22" fillId="0" borderId="104" xfId="0" applyNumberFormat="1" applyFont="1" applyFill="1" applyBorder="1" applyAlignment="1">
      <alignment horizontal="center" vertical="center" wrapText="1"/>
    </xf>
    <xf numFmtId="0" fontId="22" fillId="0" borderId="105" xfId="0" applyNumberFormat="1" applyFont="1" applyFill="1" applyBorder="1" applyAlignment="1">
      <alignment horizontal="center" vertical="center" wrapText="1"/>
    </xf>
    <xf numFmtId="0" fontId="22" fillId="0" borderId="60" xfId="0" applyNumberFormat="1" applyFont="1" applyFill="1" applyBorder="1" applyAlignment="1">
      <alignment horizontal="center" vertical="center" wrapText="1"/>
    </xf>
    <xf numFmtId="0" fontId="35" fillId="0" borderId="106" xfId="0" applyNumberFormat="1" applyFont="1" applyFill="1" applyBorder="1" applyAlignment="1">
      <alignment horizontal="center" vertical="center" wrapText="1"/>
    </xf>
    <xf numFmtId="0" fontId="35" fillId="0" borderId="4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3" fontId="46" fillId="0" borderId="23" xfId="0" applyNumberFormat="1" applyFont="1" applyFill="1" applyBorder="1" applyAlignment="1">
      <alignment horizontal="right" vertical="center" wrapText="1"/>
    </xf>
    <xf numFmtId="3" fontId="46" fillId="0" borderId="22" xfId="0" applyNumberFormat="1" applyFont="1" applyFill="1" applyBorder="1" applyAlignment="1">
      <alignment horizontal="right" vertical="center" wrapText="1"/>
    </xf>
    <xf numFmtId="3" fontId="37" fillId="0" borderId="57" xfId="0" applyNumberFormat="1" applyFont="1" applyFill="1" applyBorder="1" applyAlignment="1">
      <alignment horizontal="right" vertical="center" wrapText="1"/>
    </xf>
    <xf numFmtId="3" fontId="37" fillId="0" borderId="107" xfId="0" applyNumberFormat="1" applyFont="1" applyFill="1" applyBorder="1" applyAlignment="1">
      <alignment horizontal="right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46" fillId="0" borderId="42" xfId="0" applyNumberFormat="1" applyFont="1" applyFill="1" applyBorder="1" applyAlignment="1">
      <alignment horizontal="right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3" fontId="37" fillId="0" borderId="45" xfId="0" applyNumberFormat="1" applyFont="1" applyFill="1" applyBorder="1" applyAlignment="1">
      <alignment horizontal="right" vertical="center" wrapText="1"/>
    </xf>
    <xf numFmtId="3" fontId="37" fillId="0" borderId="19" xfId="0" applyNumberFormat="1" applyFont="1" applyFill="1" applyBorder="1" applyAlignment="1">
      <alignment horizontal="right" vertical="center" wrapText="1"/>
    </xf>
    <xf numFmtId="3" fontId="37" fillId="0" borderId="25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3" fontId="46" fillId="0" borderId="57" xfId="0" applyNumberFormat="1" applyFont="1" applyFill="1" applyBorder="1" applyAlignment="1">
      <alignment horizontal="right" vertical="center" wrapText="1"/>
    </xf>
    <xf numFmtId="3" fontId="46" fillId="0" borderId="45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4" fillId="0" borderId="45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88" xfId="0" applyNumberFormat="1" applyFont="1" applyFill="1" applyBorder="1" applyAlignment="1">
      <alignment horizontal="center" vertical="center" wrapText="1"/>
    </xf>
    <xf numFmtId="0" fontId="22" fillId="0" borderId="8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0" fontId="43" fillId="0" borderId="7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419225"/>
          <a:ext cx="314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（２）所得割額に関する累年比較</a:t>
          </a:r>
        </a:p>
      </xdr:txBody>
    </xdr:sp>
    <xdr:clientData/>
  </xdr:twoCellAnchor>
  <xdr:twoCellAnchor>
    <xdr:from>
      <xdr:col>8</xdr:col>
      <xdr:colOff>66675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783050" y="1419225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2</xdr:col>
      <xdr:colOff>304800</xdr:colOff>
      <xdr:row>38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32680275"/>
          <a:ext cx="3438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（注）上記のうち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のものは特別減税実施後の額</a:t>
          </a:r>
        </a:p>
      </xdr:txBody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628650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53150" y="326802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2</xdr:col>
      <xdr:colOff>0</xdr:colOff>
      <xdr:row>37</xdr:row>
      <xdr:rowOff>342900</xdr:rowOff>
    </xdr:from>
    <xdr:to>
      <xdr:col>2</xdr:col>
      <xdr:colOff>0</xdr:colOff>
      <xdr:row>37</xdr:row>
      <xdr:rowOff>723900</xdr:rowOff>
    </xdr:to>
    <xdr:sp>
      <xdr:nvSpPr>
        <xdr:cNvPr id="5" name="Rectangle 5"/>
        <xdr:cNvSpPr>
          <a:spLocks/>
        </xdr:cNvSpPr>
      </xdr:nvSpPr>
      <xdr:spPr>
        <a:xfrm>
          <a:off x="3143250" y="318801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37</xdr:row>
      <xdr:rowOff>342900</xdr:rowOff>
    </xdr:from>
    <xdr:to>
      <xdr:col>2</xdr:col>
      <xdr:colOff>0</xdr:colOff>
      <xdr:row>37</xdr:row>
      <xdr:rowOff>723900</xdr:rowOff>
    </xdr:to>
    <xdr:sp>
      <xdr:nvSpPr>
        <xdr:cNvPr id="6" name="Rectangle 9"/>
        <xdr:cNvSpPr>
          <a:spLocks/>
        </xdr:cNvSpPr>
      </xdr:nvSpPr>
      <xdr:spPr>
        <a:xfrm>
          <a:off x="3143250" y="318801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37</xdr:row>
      <xdr:rowOff>342900</xdr:rowOff>
    </xdr:from>
    <xdr:to>
      <xdr:col>2</xdr:col>
      <xdr:colOff>0</xdr:colOff>
      <xdr:row>37</xdr:row>
      <xdr:rowOff>723900</xdr:rowOff>
    </xdr:to>
    <xdr:sp>
      <xdr:nvSpPr>
        <xdr:cNvPr id="7" name="Rectangle 12"/>
        <xdr:cNvSpPr>
          <a:spLocks/>
        </xdr:cNvSpPr>
      </xdr:nvSpPr>
      <xdr:spPr>
        <a:xfrm>
          <a:off x="3143250" y="318801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37</xdr:row>
      <xdr:rowOff>323850</xdr:rowOff>
    </xdr:from>
    <xdr:to>
      <xdr:col>2</xdr:col>
      <xdr:colOff>0</xdr:colOff>
      <xdr:row>37</xdr:row>
      <xdr:rowOff>704850</xdr:rowOff>
    </xdr:to>
    <xdr:sp>
      <xdr:nvSpPr>
        <xdr:cNvPr id="8" name="Rectangle 15"/>
        <xdr:cNvSpPr>
          <a:spLocks/>
        </xdr:cNvSpPr>
      </xdr:nvSpPr>
      <xdr:spPr>
        <a:xfrm>
          <a:off x="3143250" y="3186112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37</xdr:row>
      <xdr:rowOff>323850</xdr:rowOff>
    </xdr:from>
    <xdr:to>
      <xdr:col>2</xdr:col>
      <xdr:colOff>0</xdr:colOff>
      <xdr:row>37</xdr:row>
      <xdr:rowOff>704850</xdr:rowOff>
    </xdr:to>
    <xdr:sp>
      <xdr:nvSpPr>
        <xdr:cNvPr id="9" name="Rectangle 18"/>
        <xdr:cNvSpPr>
          <a:spLocks/>
        </xdr:cNvSpPr>
      </xdr:nvSpPr>
      <xdr:spPr>
        <a:xfrm>
          <a:off x="3143250" y="3186112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352425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333500"/>
          <a:ext cx="573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（３）県･市町村民税の徴収方法別調定額に関する調</a:t>
          </a:r>
        </a:p>
      </xdr:txBody>
    </xdr:sp>
    <xdr:clientData/>
  </xdr:twoCellAnchor>
  <xdr:twoCellAnchor>
    <xdr:from>
      <xdr:col>5</xdr:col>
      <xdr:colOff>333375</xdr:colOff>
      <xdr:row>27</xdr:row>
      <xdr:rowOff>0</xdr:rowOff>
    </xdr:from>
    <xdr:to>
      <xdr:col>6</xdr:col>
      <xdr:colOff>304800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0" y="32204025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352425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333500"/>
          <a:ext cx="6829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（３）県･市町村民税の徴収方法別調定額に関する調</a:t>
          </a:r>
        </a:p>
      </xdr:txBody>
    </xdr:sp>
    <xdr:clientData/>
  </xdr:twoCellAnchor>
  <xdr:twoCellAnchor>
    <xdr:from>
      <xdr:col>4</xdr:col>
      <xdr:colOff>333375</xdr:colOff>
      <xdr:row>27</xdr:row>
      <xdr:rowOff>0</xdr:rowOff>
    </xdr:from>
    <xdr:to>
      <xdr:col>5</xdr:col>
      <xdr:colOff>304800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10375" y="320040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12</xdr:col>
      <xdr:colOff>333375</xdr:colOff>
      <xdr:row>27</xdr:row>
      <xdr:rowOff>0</xdr:rowOff>
    </xdr:from>
    <xdr:to>
      <xdr:col>13</xdr:col>
      <xdr:colOff>304800</xdr:colOff>
      <xdr:row>27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640175" y="320040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50" zoomScaleNormal="50" zoomScalePageLayoutView="0" workbookViewId="0" topLeftCell="A1">
      <selection activeCell="D36" sqref="D36"/>
    </sheetView>
  </sheetViews>
  <sheetFormatPr defaultColWidth="9.00390625" defaultRowHeight="13.5"/>
  <cols>
    <col min="1" max="2" width="20.625" style="53" customWidth="1"/>
    <col min="3" max="3" width="20.875" style="53" customWidth="1"/>
    <col min="4" max="8" width="20.625" style="53" customWidth="1"/>
    <col min="9" max="16384" width="9.00390625" style="53" customWidth="1"/>
  </cols>
  <sheetData>
    <row r="1" spans="1:8" ht="50.25" customHeight="1">
      <c r="A1" s="327" t="s">
        <v>98</v>
      </c>
      <c r="B1" s="327"/>
      <c r="C1" s="327"/>
      <c r="D1" s="327"/>
      <c r="E1" s="327"/>
      <c r="F1" s="327"/>
      <c r="G1" s="327"/>
      <c r="H1" s="327"/>
    </row>
    <row r="2" spans="1:8" ht="19.5" customHeight="1">
      <c r="A2" s="217"/>
      <c r="B2" s="217"/>
      <c r="C2" s="217"/>
      <c r="D2" s="217"/>
      <c r="E2" s="217"/>
      <c r="F2" s="217"/>
      <c r="G2" s="217"/>
      <c r="H2" s="217"/>
    </row>
    <row r="3" spans="1:8" ht="19.5" customHeight="1">
      <c r="A3" s="337" t="s">
        <v>103</v>
      </c>
      <c r="B3" s="337"/>
      <c r="C3" s="337"/>
      <c r="D3" s="337"/>
      <c r="E3" s="30"/>
      <c r="F3" s="30"/>
      <c r="G3" s="335" t="s">
        <v>105</v>
      </c>
      <c r="H3" s="335"/>
    </row>
    <row r="4" spans="1:8" ht="19.5" customHeight="1" thickBot="1">
      <c r="A4" s="338"/>
      <c r="B4" s="338"/>
      <c r="C4" s="338"/>
      <c r="D4" s="338"/>
      <c r="E4" s="30"/>
      <c r="F4" s="30"/>
      <c r="G4" s="336"/>
      <c r="H4" s="336"/>
    </row>
    <row r="5" spans="1:8" s="218" customFormat="1" ht="49.5" customHeight="1">
      <c r="A5" s="328" t="s">
        <v>149</v>
      </c>
      <c r="B5" s="330" t="s">
        <v>100</v>
      </c>
      <c r="C5" s="331"/>
      <c r="D5" s="332" t="s">
        <v>127</v>
      </c>
      <c r="E5" s="333"/>
      <c r="F5" s="334"/>
      <c r="G5" s="332" t="s">
        <v>0</v>
      </c>
      <c r="H5" s="334"/>
    </row>
    <row r="6" spans="1:8" s="218" customFormat="1" ht="49.5" customHeight="1" thickBot="1">
      <c r="A6" s="329"/>
      <c r="B6" s="49" t="s">
        <v>1</v>
      </c>
      <c r="C6" s="36" t="s">
        <v>148</v>
      </c>
      <c r="D6" s="40" t="s">
        <v>1</v>
      </c>
      <c r="E6" s="41" t="s">
        <v>148</v>
      </c>
      <c r="F6" s="50" t="s">
        <v>2</v>
      </c>
      <c r="G6" s="40" t="s">
        <v>1</v>
      </c>
      <c r="H6" s="50" t="s">
        <v>148</v>
      </c>
    </row>
    <row r="7" spans="1:8" s="218" customFormat="1" ht="64.5" customHeight="1">
      <c r="A7" s="48" t="s">
        <v>3</v>
      </c>
      <c r="B7" s="219">
        <v>14940512</v>
      </c>
      <c r="C7" s="220">
        <v>14694477</v>
      </c>
      <c r="D7" s="88">
        <v>960421</v>
      </c>
      <c r="E7" s="221">
        <v>177399</v>
      </c>
      <c r="F7" s="89">
        <v>46517</v>
      </c>
      <c r="G7" s="88">
        <f>SUM(B7,D7)</f>
        <v>15900933</v>
      </c>
      <c r="H7" s="89">
        <f>SUM(C7,E7)</f>
        <v>14871876</v>
      </c>
    </row>
    <row r="8" spans="1:8" s="218" customFormat="1" ht="64.5" customHeight="1">
      <c r="A8" s="34" t="s">
        <v>4</v>
      </c>
      <c r="B8" s="222">
        <v>1849680</v>
      </c>
      <c r="C8" s="223">
        <v>1804491</v>
      </c>
      <c r="D8" s="224">
        <v>189839</v>
      </c>
      <c r="E8" s="21">
        <v>49763</v>
      </c>
      <c r="F8" s="225">
        <v>3713</v>
      </c>
      <c r="G8" s="90">
        <f>SUM(B8,D8)</f>
        <v>2039519</v>
      </c>
      <c r="H8" s="91">
        <f>SUM(C8,E8)</f>
        <v>1854254</v>
      </c>
    </row>
    <row r="9" spans="1:8" s="218" customFormat="1" ht="64.5" customHeight="1">
      <c r="A9" s="34" t="s">
        <v>5</v>
      </c>
      <c r="B9" s="226">
        <v>2808586</v>
      </c>
      <c r="C9" s="227">
        <v>2751836</v>
      </c>
      <c r="D9" s="90">
        <v>202690</v>
      </c>
      <c r="E9" s="22">
        <v>52884</v>
      </c>
      <c r="F9" s="225">
        <v>11751</v>
      </c>
      <c r="G9" s="90">
        <f aca="true" t="shared" si="0" ref="G9:G18">SUM(B9,D9)</f>
        <v>3011276</v>
      </c>
      <c r="H9" s="91">
        <f aca="true" t="shared" si="1" ref="H9:H18">SUM(C9,E9)</f>
        <v>2804720</v>
      </c>
    </row>
    <row r="10" spans="1:8" s="218" customFormat="1" ht="64.5" customHeight="1">
      <c r="A10" s="12" t="s">
        <v>6</v>
      </c>
      <c r="B10" s="226">
        <v>1827440</v>
      </c>
      <c r="C10" s="227">
        <v>1787991</v>
      </c>
      <c r="D10" s="224">
        <v>158326</v>
      </c>
      <c r="E10" s="22">
        <v>35496</v>
      </c>
      <c r="F10" s="91">
        <v>4846</v>
      </c>
      <c r="G10" s="90">
        <f t="shared" si="0"/>
        <v>1985766</v>
      </c>
      <c r="H10" s="91">
        <f t="shared" si="1"/>
        <v>1823487</v>
      </c>
    </row>
    <row r="11" spans="1:8" s="218" customFormat="1" ht="64.5" customHeight="1">
      <c r="A11" s="34" t="s">
        <v>7</v>
      </c>
      <c r="B11" s="222">
        <v>3882282</v>
      </c>
      <c r="C11" s="228">
        <v>3811274</v>
      </c>
      <c r="D11" s="224">
        <v>257210</v>
      </c>
      <c r="E11" s="22">
        <v>64334</v>
      </c>
      <c r="F11" s="91">
        <v>7792</v>
      </c>
      <c r="G11" s="90">
        <f t="shared" si="0"/>
        <v>4139492</v>
      </c>
      <c r="H11" s="91">
        <f t="shared" si="1"/>
        <v>3875608</v>
      </c>
    </row>
    <row r="12" spans="1:8" s="218" customFormat="1" ht="64.5" customHeight="1">
      <c r="A12" s="34" t="s">
        <v>8</v>
      </c>
      <c r="B12" s="222">
        <v>1651163</v>
      </c>
      <c r="C12" s="228">
        <v>1616244</v>
      </c>
      <c r="D12" s="224">
        <v>136720</v>
      </c>
      <c r="E12" s="22">
        <v>43572</v>
      </c>
      <c r="F12" s="91">
        <v>2278</v>
      </c>
      <c r="G12" s="90">
        <f t="shared" si="0"/>
        <v>1787883</v>
      </c>
      <c r="H12" s="91">
        <f t="shared" si="1"/>
        <v>1659816</v>
      </c>
    </row>
    <row r="13" spans="1:8" s="218" customFormat="1" ht="64.5" customHeight="1">
      <c r="A13" s="12" t="s">
        <v>9</v>
      </c>
      <c r="B13" s="222">
        <v>803112</v>
      </c>
      <c r="C13" s="228">
        <v>784934</v>
      </c>
      <c r="D13" s="224">
        <v>63016</v>
      </c>
      <c r="E13" s="22">
        <v>14454</v>
      </c>
      <c r="F13" s="91">
        <v>2117</v>
      </c>
      <c r="G13" s="90">
        <f t="shared" si="0"/>
        <v>866128</v>
      </c>
      <c r="H13" s="91">
        <f t="shared" si="1"/>
        <v>799388</v>
      </c>
    </row>
    <row r="14" spans="1:8" s="218" customFormat="1" ht="64.5" customHeight="1">
      <c r="A14" s="12" t="s">
        <v>10</v>
      </c>
      <c r="B14" s="226">
        <v>725319</v>
      </c>
      <c r="C14" s="227">
        <v>714777</v>
      </c>
      <c r="D14" s="90">
        <v>63974</v>
      </c>
      <c r="E14" s="22">
        <v>24754</v>
      </c>
      <c r="F14" s="91">
        <v>3059</v>
      </c>
      <c r="G14" s="90">
        <f t="shared" si="0"/>
        <v>789293</v>
      </c>
      <c r="H14" s="91">
        <f t="shared" si="1"/>
        <v>739531</v>
      </c>
    </row>
    <row r="15" spans="1:8" s="218" customFormat="1" ht="64.5" customHeight="1">
      <c r="A15" s="12" t="s">
        <v>11</v>
      </c>
      <c r="B15" s="222">
        <v>5482602</v>
      </c>
      <c r="C15" s="228">
        <v>5411647</v>
      </c>
      <c r="D15" s="90">
        <v>370940</v>
      </c>
      <c r="E15" s="21">
        <v>45200</v>
      </c>
      <c r="F15" s="91">
        <v>8898</v>
      </c>
      <c r="G15" s="90">
        <f t="shared" si="0"/>
        <v>5853542</v>
      </c>
      <c r="H15" s="91">
        <f t="shared" si="1"/>
        <v>5456847</v>
      </c>
    </row>
    <row r="16" spans="1:8" s="218" customFormat="1" ht="64.5" customHeight="1">
      <c r="A16" s="12" t="s">
        <v>12</v>
      </c>
      <c r="B16" s="226">
        <v>2705502</v>
      </c>
      <c r="C16" s="227">
        <v>2662934</v>
      </c>
      <c r="D16" s="90">
        <v>175533</v>
      </c>
      <c r="E16" s="21">
        <v>42943</v>
      </c>
      <c r="F16" s="225">
        <v>9613</v>
      </c>
      <c r="G16" s="90">
        <f t="shared" si="0"/>
        <v>2881035</v>
      </c>
      <c r="H16" s="91">
        <f t="shared" si="1"/>
        <v>2705877</v>
      </c>
    </row>
    <row r="17" spans="1:8" s="218" customFormat="1" ht="64.5" customHeight="1">
      <c r="A17" s="12" t="s">
        <v>13</v>
      </c>
      <c r="B17" s="226">
        <v>1000506</v>
      </c>
      <c r="C17" s="229">
        <v>981611</v>
      </c>
      <c r="D17" s="90">
        <v>69766</v>
      </c>
      <c r="E17" s="21">
        <v>19827</v>
      </c>
      <c r="F17" s="225">
        <v>2153</v>
      </c>
      <c r="G17" s="90">
        <f t="shared" si="0"/>
        <v>1070272</v>
      </c>
      <c r="H17" s="91">
        <f t="shared" si="1"/>
        <v>1001438</v>
      </c>
    </row>
    <row r="18" spans="1:8" s="218" customFormat="1" ht="64.5" customHeight="1">
      <c r="A18" s="12" t="s">
        <v>14</v>
      </c>
      <c r="B18" s="226">
        <v>899587</v>
      </c>
      <c r="C18" s="227">
        <v>884010</v>
      </c>
      <c r="D18" s="90">
        <v>77299</v>
      </c>
      <c r="E18" s="21">
        <v>17353</v>
      </c>
      <c r="F18" s="225">
        <v>2532</v>
      </c>
      <c r="G18" s="90">
        <f t="shared" si="0"/>
        <v>976886</v>
      </c>
      <c r="H18" s="91">
        <f t="shared" si="1"/>
        <v>901363</v>
      </c>
    </row>
    <row r="19" spans="1:8" s="218" customFormat="1" ht="64.5" customHeight="1" thickBot="1">
      <c r="A19" s="43" t="s">
        <v>15</v>
      </c>
      <c r="B19" s="44">
        <f>SUM(B7:B18)</f>
        <v>38576291</v>
      </c>
      <c r="C19" s="45">
        <f aca="true" t="shared" si="2" ref="C19:H19">SUM(C7:C18)</f>
        <v>37906226</v>
      </c>
      <c r="D19" s="46">
        <f t="shared" si="2"/>
        <v>2725734</v>
      </c>
      <c r="E19" s="47">
        <f t="shared" si="2"/>
        <v>587979</v>
      </c>
      <c r="F19" s="39">
        <f t="shared" si="2"/>
        <v>105269</v>
      </c>
      <c r="G19" s="46">
        <f>SUM(G7:G18)</f>
        <v>41302025</v>
      </c>
      <c r="H19" s="39">
        <f t="shared" si="2"/>
        <v>38494205</v>
      </c>
    </row>
    <row r="20" spans="1:8" s="218" customFormat="1" ht="64.5" customHeight="1">
      <c r="A20" s="42" t="s">
        <v>16</v>
      </c>
      <c r="B20" s="230">
        <v>95570</v>
      </c>
      <c r="C20" s="231">
        <v>94844</v>
      </c>
      <c r="D20" s="232">
        <v>1607</v>
      </c>
      <c r="E20" s="233">
        <v>957</v>
      </c>
      <c r="F20" s="234">
        <v>13</v>
      </c>
      <c r="G20" s="88">
        <f>SUM(B20,D20)</f>
        <v>97177</v>
      </c>
      <c r="H20" s="89">
        <f>SUM(C20,E20)</f>
        <v>95801</v>
      </c>
    </row>
    <row r="21" spans="1:8" s="218" customFormat="1" ht="64.5" customHeight="1">
      <c r="A21" s="12" t="s">
        <v>17</v>
      </c>
      <c r="B21" s="235">
        <v>713639</v>
      </c>
      <c r="C21" s="227">
        <v>706681</v>
      </c>
      <c r="D21" s="90">
        <v>27173</v>
      </c>
      <c r="E21" s="21">
        <v>12681</v>
      </c>
      <c r="F21" s="236">
        <v>1029</v>
      </c>
      <c r="G21" s="90">
        <f aca="true" t="shared" si="3" ref="G21:G27">SUM(B21,D21)</f>
        <v>740812</v>
      </c>
      <c r="H21" s="91">
        <f aca="true" t="shared" si="4" ref="H21:H27">SUM(C21,E21)</f>
        <v>719362</v>
      </c>
    </row>
    <row r="22" spans="1:8" s="218" customFormat="1" ht="64.5" customHeight="1">
      <c r="A22" s="12" t="s">
        <v>18</v>
      </c>
      <c r="B22" s="235">
        <v>734873</v>
      </c>
      <c r="C22" s="227">
        <v>725163</v>
      </c>
      <c r="D22" s="90">
        <v>24624</v>
      </c>
      <c r="E22" s="21">
        <v>9422</v>
      </c>
      <c r="F22" s="225">
        <v>557</v>
      </c>
      <c r="G22" s="90">
        <f t="shared" si="3"/>
        <v>759497</v>
      </c>
      <c r="H22" s="91">
        <f t="shared" si="4"/>
        <v>734585</v>
      </c>
    </row>
    <row r="23" spans="1:8" s="218" customFormat="1" ht="64.5" customHeight="1">
      <c r="A23" s="12" t="s">
        <v>19</v>
      </c>
      <c r="B23" s="235">
        <v>915510</v>
      </c>
      <c r="C23" s="227">
        <v>901762</v>
      </c>
      <c r="D23" s="90">
        <v>37563</v>
      </c>
      <c r="E23" s="21">
        <v>12150</v>
      </c>
      <c r="F23" s="225">
        <v>2107</v>
      </c>
      <c r="G23" s="90">
        <f t="shared" si="3"/>
        <v>953073</v>
      </c>
      <c r="H23" s="91">
        <f t="shared" si="4"/>
        <v>913912</v>
      </c>
    </row>
    <row r="24" spans="1:8" s="218" customFormat="1" ht="64.5" customHeight="1">
      <c r="A24" s="12" t="s">
        <v>20</v>
      </c>
      <c r="B24" s="235">
        <v>214445</v>
      </c>
      <c r="C24" s="227">
        <v>208604</v>
      </c>
      <c r="D24" s="90">
        <v>29486</v>
      </c>
      <c r="E24" s="21">
        <v>3725</v>
      </c>
      <c r="F24" s="225">
        <v>251</v>
      </c>
      <c r="G24" s="90">
        <f t="shared" si="3"/>
        <v>243931</v>
      </c>
      <c r="H24" s="91">
        <f t="shared" si="4"/>
        <v>212329</v>
      </c>
    </row>
    <row r="25" spans="1:8" s="218" customFormat="1" ht="64.5" customHeight="1">
      <c r="A25" s="12" t="s">
        <v>21</v>
      </c>
      <c r="B25" s="235">
        <v>252257</v>
      </c>
      <c r="C25" s="227">
        <v>247764</v>
      </c>
      <c r="D25" s="90">
        <v>12574</v>
      </c>
      <c r="E25" s="21">
        <v>2972</v>
      </c>
      <c r="F25" s="225">
        <v>1207</v>
      </c>
      <c r="G25" s="90">
        <f t="shared" si="3"/>
        <v>264831</v>
      </c>
      <c r="H25" s="91">
        <f t="shared" si="4"/>
        <v>250736</v>
      </c>
    </row>
    <row r="26" spans="1:8" s="218" customFormat="1" ht="64.5" customHeight="1">
      <c r="A26" s="12" t="s">
        <v>22</v>
      </c>
      <c r="B26" s="235">
        <v>214519</v>
      </c>
      <c r="C26" s="227">
        <v>211741</v>
      </c>
      <c r="D26" s="90">
        <v>9856</v>
      </c>
      <c r="E26" s="21">
        <v>3612</v>
      </c>
      <c r="F26" s="225">
        <v>186</v>
      </c>
      <c r="G26" s="90">
        <f t="shared" si="3"/>
        <v>224375</v>
      </c>
      <c r="H26" s="91">
        <f t="shared" si="4"/>
        <v>215353</v>
      </c>
    </row>
    <row r="27" spans="1:8" s="218" customFormat="1" ht="64.5" customHeight="1" thickBot="1">
      <c r="A27" s="13" t="s">
        <v>126</v>
      </c>
      <c r="B27" s="237">
        <v>972975</v>
      </c>
      <c r="C27" s="238">
        <v>952444</v>
      </c>
      <c r="D27" s="92">
        <v>78529</v>
      </c>
      <c r="E27" s="239">
        <v>18829</v>
      </c>
      <c r="F27" s="240">
        <v>1541</v>
      </c>
      <c r="G27" s="92">
        <f t="shared" si="3"/>
        <v>1051504</v>
      </c>
      <c r="H27" s="180">
        <f t="shared" si="4"/>
        <v>971273</v>
      </c>
    </row>
    <row r="28" spans="1:8" ht="17.25">
      <c r="A28" s="241"/>
      <c r="B28" s="242">
        <f>SUM(B20:B27)</f>
        <v>4113788</v>
      </c>
      <c r="C28" s="242">
        <f aca="true" t="shared" si="5" ref="C28:H28">SUM(C20:C27)</f>
        <v>4049003</v>
      </c>
      <c r="D28" s="242">
        <f t="shared" si="5"/>
        <v>221412</v>
      </c>
      <c r="E28" s="242">
        <f t="shared" si="5"/>
        <v>64348</v>
      </c>
      <c r="F28" s="242">
        <f t="shared" si="5"/>
        <v>6891</v>
      </c>
      <c r="G28" s="242">
        <f t="shared" si="5"/>
        <v>4335200</v>
      </c>
      <c r="H28" s="242">
        <f t="shared" si="5"/>
        <v>4113351</v>
      </c>
    </row>
  </sheetData>
  <sheetProtection/>
  <mergeCells count="7">
    <mergeCell ref="A1:H1"/>
    <mergeCell ref="A5:A6"/>
    <mergeCell ref="B5:C5"/>
    <mergeCell ref="D5:F5"/>
    <mergeCell ref="G5:H5"/>
    <mergeCell ref="G3:H4"/>
    <mergeCell ref="A3:D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50" zoomScaleNormal="50" zoomScalePageLayoutView="0" workbookViewId="0" topLeftCell="A1">
      <selection activeCell="I4" sqref="I4"/>
    </sheetView>
  </sheetViews>
  <sheetFormatPr defaultColWidth="9.00390625" defaultRowHeight="13.5"/>
  <cols>
    <col min="1" max="2" width="20.625" style="53" customWidth="1"/>
    <col min="3" max="3" width="20.875" style="53" customWidth="1"/>
    <col min="4" max="8" width="20.625" style="53" customWidth="1"/>
    <col min="9" max="16384" width="9.00390625" style="53" customWidth="1"/>
  </cols>
  <sheetData>
    <row r="1" spans="1:8" ht="50.25" customHeight="1">
      <c r="A1" s="339"/>
      <c r="B1" s="339"/>
      <c r="C1" s="339"/>
      <c r="D1" s="339"/>
      <c r="E1" s="339"/>
      <c r="F1" s="339"/>
      <c r="G1" s="339"/>
      <c r="H1" s="339"/>
    </row>
    <row r="2" spans="1:8" ht="19.5" customHeight="1">
      <c r="A2" s="243"/>
      <c r="B2" s="243"/>
      <c r="C2" s="243"/>
      <c r="D2" s="243"/>
      <c r="E2" s="243"/>
      <c r="F2" s="243"/>
      <c r="G2" s="243"/>
      <c r="H2" s="243"/>
    </row>
    <row r="3" spans="1:8" ht="19.5" customHeight="1">
      <c r="A3" s="340" t="s">
        <v>102</v>
      </c>
      <c r="B3" s="340"/>
      <c r="C3" s="340"/>
      <c r="D3" s="30"/>
      <c r="E3" s="30"/>
      <c r="F3" s="30"/>
      <c r="G3" s="30"/>
      <c r="H3" s="341" t="s">
        <v>99</v>
      </c>
    </row>
    <row r="4" spans="1:8" ht="19.5" customHeight="1" thickBot="1">
      <c r="A4" s="340"/>
      <c r="B4" s="340"/>
      <c r="C4" s="340"/>
      <c r="D4" s="30"/>
      <c r="E4" s="30"/>
      <c r="F4" s="30"/>
      <c r="G4" s="30"/>
      <c r="H4" s="341"/>
    </row>
    <row r="5" spans="1:8" ht="0" customHeight="1" hidden="1">
      <c r="A5" s="30"/>
      <c r="B5" s="30"/>
      <c r="C5" s="30"/>
      <c r="D5" s="30"/>
      <c r="E5" s="30"/>
      <c r="F5" s="30"/>
      <c r="G5" s="30"/>
      <c r="H5" s="30"/>
    </row>
    <row r="6" spans="1:8" s="218" customFormat="1" ht="49.5" customHeight="1">
      <c r="A6" s="325" t="s">
        <v>149</v>
      </c>
      <c r="B6" s="323" t="s">
        <v>100</v>
      </c>
      <c r="C6" s="324"/>
      <c r="D6" s="332" t="s">
        <v>101</v>
      </c>
      <c r="E6" s="333"/>
      <c r="F6" s="334"/>
      <c r="G6" s="332" t="s">
        <v>0</v>
      </c>
      <c r="H6" s="334"/>
    </row>
    <row r="7" spans="1:8" s="218" customFormat="1" ht="49.5" customHeight="1" thickBot="1">
      <c r="A7" s="326"/>
      <c r="B7" s="35" t="s">
        <v>1</v>
      </c>
      <c r="C7" s="36" t="s">
        <v>148</v>
      </c>
      <c r="D7" s="40" t="s">
        <v>1</v>
      </c>
      <c r="E7" s="41" t="s">
        <v>148</v>
      </c>
      <c r="F7" s="50" t="s">
        <v>2</v>
      </c>
      <c r="G7" s="40" t="s">
        <v>1</v>
      </c>
      <c r="H7" s="50" t="s">
        <v>148</v>
      </c>
    </row>
    <row r="8" spans="1:8" s="218" customFormat="1" ht="64.5" customHeight="1">
      <c r="A8" s="11" t="s">
        <v>23</v>
      </c>
      <c r="B8" s="244">
        <v>35885</v>
      </c>
      <c r="C8" s="245">
        <v>35295</v>
      </c>
      <c r="D8" s="93">
        <v>2960</v>
      </c>
      <c r="E8" s="246">
        <v>571</v>
      </c>
      <c r="F8" s="247">
        <v>184</v>
      </c>
      <c r="G8" s="93">
        <f>SUM(B8,D8)</f>
        <v>38845</v>
      </c>
      <c r="H8" s="94">
        <f>SUM(C8+E8)</f>
        <v>35866</v>
      </c>
    </row>
    <row r="9" spans="1:8" s="218" customFormat="1" ht="64.5" customHeight="1">
      <c r="A9" s="34" t="s">
        <v>24</v>
      </c>
      <c r="B9" s="248">
        <v>31323</v>
      </c>
      <c r="C9" s="249">
        <v>30706</v>
      </c>
      <c r="D9" s="250">
        <v>1524</v>
      </c>
      <c r="E9" s="251">
        <v>312</v>
      </c>
      <c r="F9" s="252">
        <v>28</v>
      </c>
      <c r="G9" s="93">
        <f>SUM(B9,D9)</f>
        <v>32847</v>
      </c>
      <c r="H9" s="94">
        <f>SUM(C9+E9)</f>
        <v>31018</v>
      </c>
    </row>
    <row r="10" spans="1:8" s="218" customFormat="1" ht="64.5" customHeight="1">
      <c r="A10" s="34" t="s">
        <v>25</v>
      </c>
      <c r="B10" s="253">
        <v>196234</v>
      </c>
      <c r="C10" s="249">
        <v>194255</v>
      </c>
      <c r="D10" s="254">
        <v>8752</v>
      </c>
      <c r="E10" s="255">
        <v>2239</v>
      </c>
      <c r="F10" s="256">
        <v>131</v>
      </c>
      <c r="G10" s="93">
        <f aca="true" t="shared" si="0" ref="G10:G26">SUM(B10,D10)</f>
        <v>204986</v>
      </c>
      <c r="H10" s="94">
        <f aca="true" t="shared" si="1" ref="H10:H26">SUM(C10+E10)</f>
        <v>196494</v>
      </c>
    </row>
    <row r="11" spans="1:8" s="218" customFormat="1" ht="64.5" customHeight="1">
      <c r="A11" s="12" t="s">
        <v>129</v>
      </c>
      <c r="B11" s="253">
        <v>171853</v>
      </c>
      <c r="C11" s="257">
        <v>166340</v>
      </c>
      <c r="D11" s="258">
        <v>5908</v>
      </c>
      <c r="E11" s="255">
        <v>4842</v>
      </c>
      <c r="F11" s="259">
        <v>24</v>
      </c>
      <c r="G11" s="93">
        <f t="shared" si="0"/>
        <v>177761</v>
      </c>
      <c r="H11" s="94">
        <f t="shared" si="1"/>
        <v>171182</v>
      </c>
    </row>
    <row r="12" spans="1:8" s="218" customFormat="1" ht="64.5" customHeight="1">
      <c r="A12" s="34" t="s">
        <v>26</v>
      </c>
      <c r="B12" s="248">
        <v>718007</v>
      </c>
      <c r="C12" s="249">
        <v>707173</v>
      </c>
      <c r="D12" s="258">
        <v>45320</v>
      </c>
      <c r="E12" s="255">
        <v>17812</v>
      </c>
      <c r="F12" s="260">
        <v>1681</v>
      </c>
      <c r="G12" s="93">
        <f t="shared" si="0"/>
        <v>763327</v>
      </c>
      <c r="H12" s="94">
        <f t="shared" si="1"/>
        <v>724985</v>
      </c>
    </row>
    <row r="13" spans="1:8" s="218" customFormat="1" ht="64.5" customHeight="1">
      <c r="A13" s="34" t="s">
        <v>27</v>
      </c>
      <c r="B13" s="248">
        <v>875468</v>
      </c>
      <c r="C13" s="257">
        <v>873612</v>
      </c>
      <c r="D13" s="258">
        <v>16011</v>
      </c>
      <c r="E13" s="255">
        <v>3825</v>
      </c>
      <c r="F13" s="259">
        <v>777</v>
      </c>
      <c r="G13" s="93">
        <f t="shared" si="0"/>
        <v>891479</v>
      </c>
      <c r="H13" s="94">
        <f t="shared" si="1"/>
        <v>877437</v>
      </c>
    </row>
    <row r="14" spans="1:8" s="218" customFormat="1" ht="64.5" customHeight="1">
      <c r="A14" s="12" t="s">
        <v>28</v>
      </c>
      <c r="B14" s="248">
        <v>1270844</v>
      </c>
      <c r="C14" s="249">
        <v>1254807</v>
      </c>
      <c r="D14" s="258">
        <v>65526</v>
      </c>
      <c r="E14" s="255">
        <v>15534</v>
      </c>
      <c r="F14" s="260">
        <v>2693</v>
      </c>
      <c r="G14" s="93">
        <f t="shared" si="0"/>
        <v>1336370</v>
      </c>
      <c r="H14" s="94">
        <f t="shared" si="1"/>
        <v>1270341</v>
      </c>
    </row>
    <row r="15" spans="1:8" s="218" customFormat="1" ht="64.5" customHeight="1">
      <c r="A15" s="12" t="s">
        <v>29</v>
      </c>
      <c r="B15" s="253">
        <v>730392</v>
      </c>
      <c r="C15" s="257">
        <v>721087</v>
      </c>
      <c r="D15" s="254">
        <v>29007</v>
      </c>
      <c r="E15" s="255">
        <v>7695</v>
      </c>
      <c r="F15" s="260">
        <v>1873</v>
      </c>
      <c r="G15" s="93">
        <f t="shared" si="0"/>
        <v>759399</v>
      </c>
      <c r="H15" s="94">
        <f t="shared" si="1"/>
        <v>728782</v>
      </c>
    </row>
    <row r="16" spans="1:8" s="218" customFormat="1" ht="64.5" customHeight="1">
      <c r="A16" s="12" t="s">
        <v>30</v>
      </c>
      <c r="B16" s="248">
        <v>194533</v>
      </c>
      <c r="C16" s="249">
        <v>190542</v>
      </c>
      <c r="D16" s="254">
        <v>11927</v>
      </c>
      <c r="E16" s="261">
        <v>3996</v>
      </c>
      <c r="F16" s="260">
        <v>293</v>
      </c>
      <c r="G16" s="93">
        <f t="shared" si="0"/>
        <v>206460</v>
      </c>
      <c r="H16" s="94">
        <f t="shared" si="1"/>
        <v>194538</v>
      </c>
    </row>
    <row r="17" spans="1:8" s="218" customFormat="1" ht="64.5" customHeight="1">
      <c r="A17" s="12" t="s">
        <v>31</v>
      </c>
      <c r="B17" s="253">
        <v>474037</v>
      </c>
      <c r="C17" s="257">
        <v>464631</v>
      </c>
      <c r="D17" s="254">
        <v>33191</v>
      </c>
      <c r="E17" s="261">
        <v>10365</v>
      </c>
      <c r="F17" s="252">
        <v>648</v>
      </c>
      <c r="G17" s="93">
        <f t="shared" si="0"/>
        <v>507228</v>
      </c>
      <c r="H17" s="94">
        <f t="shared" si="1"/>
        <v>474996</v>
      </c>
    </row>
    <row r="18" spans="1:8" s="218" customFormat="1" ht="64.5" customHeight="1">
      <c r="A18" s="12" t="s">
        <v>32</v>
      </c>
      <c r="B18" s="253">
        <v>162967</v>
      </c>
      <c r="C18" s="257">
        <v>157107</v>
      </c>
      <c r="D18" s="254">
        <v>8794</v>
      </c>
      <c r="E18" s="261">
        <v>3320</v>
      </c>
      <c r="F18" s="252">
        <v>176</v>
      </c>
      <c r="G18" s="93">
        <f t="shared" si="0"/>
        <v>171761</v>
      </c>
      <c r="H18" s="94">
        <f t="shared" si="1"/>
        <v>160427</v>
      </c>
    </row>
    <row r="19" spans="1:8" s="218" customFormat="1" ht="64.5" customHeight="1">
      <c r="A19" s="12" t="s">
        <v>33</v>
      </c>
      <c r="B19" s="253">
        <v>17632</v>
      </c>
      <c r="C19" s="257">
        <v>17429</v>
      </c>
      <c r="D19" s="254">
        <v>932</v>
      </c>
      <c r="E19" s="251">
        <v>302</v>
      </c>
      <c r="F19" s="252">
        <v>0</v>
      </c>
      <c r="G19" s="93">
        <f t="shared" si="0"/>
        <v>18564</v>
      </c>
      <c r="H19" s="94">
        <f t="shared" si="1"/>
        <v>17731</v>
      </c>
    </row>
    <row r="20" spans="1:8" s="218" customFormat="1" ht="64.5" customHeight="1">
      <c r="A20" s="12" t="s">
        <v>34</v>
      </c>
      <c r="B20" s="253">
        <v>31580</v>
      </c>
      <c r="C20" s="257">
        <v>30116</v>
      </c>
      <c r="D20" s="254">
        <v>3048</v>
      </c>
      <c r="E20" s="251">
        <v>1171</v>
      </c>
      <c r="F20" s="252">
        <v>52</v>
      </c>
      <c r="G20" s="93">
        <f t="shared" si="0"/>
        <v>34628</v>
      </c>
      <c r="H20" s="94">
        <f t="shared" si="1"/>
        <v>31287</v>
      </c>
    </row>
    <row r="21" spans="1:8" s="218" customFormat="1" ht="64.5" customHeight="1">
      <c r="A21" s="12" t="s">
        <v>130</v>
      </c>
      <c r="B21" s="253">
        <v>11314</v>
      </c>
      <c r="C21" s="257">
        <v>11178</v>
      </c>
      <c r="D21" s="262">
        <v>453</v>
      </c>
      <c r="E21" s="251">
        <v>55</v>
      </c>
      <c r="F21" s="252">
        <v>31</v>
      </c>
      <c r="G21" s="93">
        <f t="shared" si="0"/>
        <v>11767</v>
      </c>
      <c r="H21" s="94">
        <f t="shared" si="1"/>
        <v>11233</v>
      </c>
    </row>
    <row r="22" spans="1:8" s="218" customFormat="1" ht="64.5" customHeight="1">
      <c r="A22" s="12" t="s">
        <v>131</v>
      </c>
      <c r="B22" s="253">
        <v>79811</v>
      </c>
      <c r="C22" s="257">
        <v>78591</v>
      </c>
      <c r="D22" s="254">
        <v>1477</v>
      </c>
      <c r="E22" s="251">
        <v>410</v>
      </c>
      <c r="F22" s="252">
        <v>40</v>
      </c>
      <c r="G22" s="93">
        <f t="shared" si="0"/>
        <v>81288</v>
      </c>
      <c r="H22" s="94">
        <f t="shared" si="1"/>
        <v>79001</v>
      </c>
    </row>
    <row r="23" spans="1:8" s="218" customFormat="1" ht="64.5" customHeight="1">
      <c r="A23" s="12" t="s">
        <v>142</v>
      </c>
      <c r="B23" s="253">
        <v>23005</v>
      </c>
      <c r="C23" s="257">
        <v>22698</v>
      </c>
      <c r="D23" s="262">
        <v>449</v>
      </c>
      <c r="E23" s="251">
        <v>214</v>
      </c>
      <c r="F23" s="252">
        <v>0</v>
      </c>
      <c r="G23" s="93">
        <f t="shared" si="0"/>
        <v>23454</v>
      </c>
      <c r="H23" s="94">
        <f t="shared" si="1"/>
        <v>22912</v>
      </c>
    </row>
    <row r="24" spans="1:8" s="218" customFormat="1" ht="64.5" customHeight="1">
      <c r="A24" s="12" t="s">
        <v>143</v>
      </c>
      <c r="B24" s="253">
        <v>19449</v>
      </c>
      <c r="C24" s="257">
        <v>18472</v>
      </c>
      <c r="D24" s="263">
        <v>1204</v>
      </c>
      <c r="E24" s="18">
        <v>634</v>
      </c>
      <c r="F24" s="252">
        <v>0</v>
      </c>
      <c r="G24" s="93">
        <f t="shared" si="0"/>
        <v>20653</v>
      </c>
      <c r="H24" s="94">
        <f t="shared" si="1"/>
        <v>19106</v>
      </c>
    </row>
    <row r="25" spans="1:8" s="218" customFormat="1" ht="64.5" customHeight="1">
      <c r="A25" s="12" t="s">
        <v>35</v>
      </c>
      <c r="B25" s="253">
        <v>33332</v>
      </c>
      <c r="C25" s="257">
        <v>32802</v>
      </c>
      <c r="D25" s="254">
        <v>1843</v>
      </c>
      <c r="E25" s="18">
        <v>899</v>
      </c>
      <c r="F25" s="252">
        <v>33</v>
      </c>
      <c r="G25" s="93">
        <f t="shared" si="0"/>
        <v>35175</v>
      </c>
      <c r="H25" s="94">
        <f t="shared" si="1"/>
        <v>33701</v>
      </c>
    </row>
    <row r="26" spans="1:8" s="218" customFormat="1" ht="64.5" customHeight="1">
      <c r="A26" s="12" t="s">
        <v>144</v>
      </c>
      <c r="B26" s="264">
        <v>39791</v>
      </c>
      <c r="C26" s="265">
        <v>39223</v>
      </c>
      <c r="D26" s="266">
        <v>8837</v>
      </c>
      <c r="E26" s="267">
        <v>6400</v>
      </c>
      <c r="F26" s="268">
        <v>620</v>
      </c>
      <c r="G26" s="93">
        <f t="shared" si="0"/>
        <v>48628</v>
      </c>
      <c r="H26" s="94">
        <f t="shared" si="1"/>
        <v>45623</v>
      </c>
    </row>
    <row r="27" spans="1:8" s="218" customFormat="1" ht="64.5" customHeight="1" thickBot="1">
      <c r="A27" s="63" t="s">
        <v>132</v>
      </c>
      <c r="B27" s="64">
        <f>SUM(B8:B26)+'39'!B28</f>
        <v>9231245</v>
      </c>
      <c r="C27" s="65">
        <f>SUM(C8:C26)+'39'!C28</f>
        <v>9095067</v>
      </c>
      <c r="D27" s="66">
        <f>SUM(D8:D26)+'39'!D28</f>
        <v>468575</v>
      </c>
      <c r="E27" s="67">
        <f>SUM(E8:E26)+'39'!E28</f>
        <v>144944</v>
      </c>
      <c r="F27" s="68">
        <f>SUM(F8:F26)+'39'!F28</f>
        <v>16175</v>
      </c>
      <c r="G27" s="66">
        <f>SUM(G8:G26)+'39'!G28</f>
        <v>9699820</v>
      </c>
      <c r="H27" s="68">
        <f>SUM(H8:H26)+'39'!H28</f>
        <v>9240011</v>
      </c>
    </row>
    <row r="28" spans="1:8" s="218" customFormat="1" ht="64.5" customHeight="1" thickBot="1">
      <c r="A28" s="69" t="s">
        <v>36</v>
      </c>
      <c r="B28" s="70">
        <f>'39'!B19+'40'!B27</f>
        <v>47807536</v>
      </c>
      <c r="C28" s="71">
        <f>'39'!C19+'40'!C27</f>
        <v>47001293</v>
      </c>
      <c r="D28" s="72">
        <f>'39'!D19+'40'!D27</f>
        <v>3194309</v>
      </c>
      <c r="E28" s="73">
        <f>'39'!E19+'40'!E27</f>
        <v>732923</v>
      </c>
      <c r="F28" s="74">
        <f>'39'!F19+'40'!F27</f>
        <v>121444</v>
      </c>
      <c r="G28" s="72">
        <f>'39'!G19+'40'!G27</f>
        <v>51001845</v>
      </c>
      <c r="H28" s="74">
        <f>'39'!H19+'40'!H27</f>
        <v>47734216</v>
      </c>
    </row>
    <row r="29" spans="1:8" ht="17.25">
      <c r="A29" s="30"/>
      <c r="B29" s="30"/>
      <c r="C29" s="30"/>
      <c r="D29" s="30"/>
      <c r="E29" s="30"/>
      <c r="F29" s="30"/>
      <c r="G29" s="30"/>
      <c r="H29" s="30"/>
    </row>
    <row r="30" spans="1:8" ht="17.25">
      <c r="A30" s="30"/>
      <c r="B30" s="30"/>
      <c r="C30" s="30"/>
      <c r="D30" s="30"/>
      <c r="E30" s="30"/>
      <c r="F30" s="30"/>
      <c r="G30" s="30"/>
      <c r="H30" s="30"/>
    </row>
    <row r="31" spans="1:8" ht="17.25">
      <c r="A31" s="30"/>
      <c r="B31" s="30"/>
      <c r="C31" s="30"/>
      <c r="D31" s="30"/>
      <c r="E31" s="30"/>
      <c r="F31" s="30"/>
      <c r="G31" s="30"/>
      <c r="H31" s="30"/>
    </row>
    <row r="32" spans="1:8" ht="17.25">
      <c r="A32" s="30"/>
      <c r="B32" s="30"/>
      <c r="C32" s="30"/>
      <c r="D32" s="30"/>
      <c r="E32" s="30"/>
      <c r="F32" s="30"/>
      <c r="G32" s="30"/>
      <c r="H32" s="30"/>
    </row>
    <row r="33" spans="1:8" ht="17.25">
      <c r="A33" s="30"/>
      <c r="B33" s="30"/>
      <c r="C33" s="30"/>
      <c r="D33" s="30"/>
      <c r="E33" s="30"/>
      <c r="F33" s="30"/>
      <c r="G33" s="30"/>
      <c r="H33" s="30"/>
    </row>
    <row r="34" spans="1:8" ht="17.25">
      <c r="A34" s="30"/>
      <c r="B34" s="30"/>
      <c r="C34" s="30"/>
      <c r="D34" s="30"/>
      <c r="E34" s="30"/>
      <c r="F34" s="30"/>
      <c r="G34" s="30"/>
      <c r="H34" s="30"/>
    </row>
    <row r="35" spans="1:8" ht="17.25">
      <c r="A35" s="30"/>
      <c r="B35" s="30"/>
      <c r="C35" s="30"/>
      <c r="D35" s="30"/>
      <c r="E35" s="30"/>
      <c r="F35" s="30"/>
      <c r="G35" s="30"/>
      <c r="H35" s="30"/>
    </row>
    <row r="36" spans="1:8" ht="17.25">
      <c r="A36" s="30"/>
      <c r="B36" s="30"/>
      <c r="C36" s="30"/>
      <c r="D36" s="30"/>
      <c r="E36" s="30"/>
      <c r="F36" s="30"/>
      <c r="G36" s="30"/>
      <c r="H36" s="30"/>
    </row>
    <row r="37" spans="1:8" ht="17.25">
      <c r="A37" s="30"/>
      <c r="B37" s="30"/>
      <c r="C37" s="30"/>
      <c r="D37" s="30"/>
      <c r="E37" s="30"/>
      <c r="F37" s="30"/>
      <c r="G37" s="30"/>
      <c r="H37" s="30"/>
    </row>
    <row r="38" spans="1:8" ht="17.25">
      <c r="A38" s="30"/>
      <c r="B38" s="30"/>
      <c r="C38" s="30"/>
      <c r="D38" s="30"/>
      <c r="E38" s="30"/>
      <c r="F38" s="30"/>
      <c r="G38" s="30"/>
      <c r="H38" s="30"/>
    </row>
    <row r="39" spans="1:8" ht="17.25">
      <c r="A39" s="30"/>
      <c r="B39" s="30"/>
      <c r="C39" s="30"/>
      <c r="D39" s="30"/>
      <c r="E39" s="30"/>
      <c r="F39" s="30"/>
      <c r="G39" s="30"/>
      <c r="H39" s="30"/>
    </row>
    <row r="40" spans="1:8" ht="17.25">
      <c r="A40" s="30"/>
      <c r="B40" s="30"/>
      <c r="C40" s="30"/>
      <c r="D40" s="30"/>
      <c r="E40" s="30"/>
      <c r="F40" s="30"/>
      <c r="G40" s="30"/>
      <c r="H40" s="30"/>
    </row>
    <row r="41" spans="1:8" ht="17.25">
      <c r="A41" s="30"/>
      <c r="B41" s="30"/>
      <c r="C41" s="30"/>
      <c r="D41" s="30"/>
      <c r="E41" s="30"/>
      <c r="F41" s="30"/>
      <c r="G41" s="30"/>
      <c r="H41" s="30"/>
    </row>
    <row r="42" spans="1:8" ht="17.25">
      <c r="A42" s="30"/>
      <c r="B42" s="30"/>
      <c r="C42" s="30"/>
      <c r="D42" s="30"/>
      <c r="E42" s="30"/>
      <c r="F42" s="30"/>
      <c r="G42" s="30"/>
      <c r="H42" s="30"/>
    </row>
    <row r="43" spans="1:8" ht="17.25">
      <c r="A43" s="30"/>
      <c r="B43" s="30"/>
      <c r="C43" s="30"/>
      <c r="D43" s="30"/>
      <c r="E43" s="30"/>
      <c r="F43" s="30"/>
      <c r="G43" s="30"/>
      <c r="H43" s="30"/>
    </row>
    <row r="44" spans="1:8" ht="17.25">
      <c r="A44" s="30"/>
      <c r="B44" s="30"/>
      <c r="C44" s="30"/>
      <c r="D44" s="30"/>
      <c r="E44" s="30"/>
      <c r="F44" s="30"/>
      <c r="G44" s="30"/>
      <c r="H44" s="30"/>
    </row>
    <row r="45" spans="1:8" ht="17.25">
      <c r="A45" s="30"/>
      <c r="B45" s="30"/>
      <c r="C45" s="30"/>
      <c r="D45" s="30"/>
      <c r="E45" s="30"/>
      <c r="F45" s="30"/>
      <c r="G45" s="30"/>
      <c r="H45" s="30"/>
    </row>
    <row r="46" spans="1:8" ht="17.25">
      <c r="A46" s="30"/>
      <c r="B46" s="30"/>
      <c r="C46" s="30"/>
      <c r="D46" s="30"/>
      <c r="E46" s="30"/>
      <c r="F46" s="30"/>
      <c r="G46" s="30"/>
      <c r="H46" s="30"/>
    </row>
    <row r="47" spans="1:8" ht="17.25">
      <c r="A47" s="30"/>
      <c r="B47" s="30"/>
      <c r="C47" s="30"/>
      <c r="D47" s="30"/>
      <c r="E47" s="30"/>
      <c r="F47" s="30"/>
      <c r="G47" s="30"/>
      <c r="H47" s="30"/>
    </row>
    <row r="48" spans="1:8" ht="17.25">
      <c r="A48" s="30"/>
      <c r="B48" s="30"/>
      <c r="C48" s="30"/>
      <c r="D48" s="30"/>
      <c r="E48" s="30"/>
      <c r="F48" s="30"/>
      <c r="G48" s="30"/>
      <c r="H48" s="30"/>
    </row>
    <row r="49" spans="1:8" ht="17.25">
      <c r="A49" s="30"/>
      <c r="B49" s="30"/>
      <c r="C49" s="30"/>
      <c r="D49" s="30"/>
      <c r="E49" s="30"/>
      <c r="F49" s="30"/>
      <c r="G49" s="30"/>
      <c r="H49" s="30"/>
    </row>
    <row r="50" spans="1:8" ht="17.25">
      <c r="A50" s="30"/>
      <c r="B50" s="30"/>
      <c r="C50" s="30"/>
      <c r="D50" s="30"/>
      <c r="E50" s="30"/>
      <c r="F50" s="30"/>
      <c r="G50" s="30"/>
      <c r="H50" s="30"/>
    </row>
    <row r="51" spans="1:8" ht="17.25">
      <c r="A51" s="30"/>
      <c r="B51" s="30"/>
      <c r="C51" s="30"/>
      <c r="D51" s="30"/>
      <c r="E51" s="30"/>
      <c r="F51" s="30"/>
      <c r="G51" s="30"/>
      <c r="H51" s="30"/>
    </row>
    <row r="52" spans="1:8" ht="17.25">
      <c r="A52" s="30"/>
      <c r="B52" s="30"/>
      <c r="C52" s="30"/>
      <c r="D52" s="30"/>
      <c r="E52" s="30"/>
      <c r="F52" s="30"/>
      <c r="G52" s="30"/>
      <c r="H52" s="30"/>
    </row>
    <row r="53" spans="1:8" ht="17.25">
      <c r="A53" s="30"/>
      <c r="B53" s="30"/>
      <c r="C53" s="30"/>
      <c r="D53" s="30"/>
      <c r="E53" s="30"/>
      <c r="F53" s="30"/>
      <c r="G53" s="30"/>
      <c r="H53" s="30"/>
    </row>
    <row r="54" spans="1:8" ht="17.25">
      <c r="A54" s="30"/>
      <c r="B54" s="30"/>
      <c r="C54" s="30"/>
      <c r="D54" s="30"/>
      <c r="E54" s="30"/>
      <c r="F54" s="30"/>
      <c r="G54" s="30"/>
      <c r="H54" s="30"/>
    </row>
    <row r="55" spans="1:8" ht="17.25">
      <c r="A55" s="30"/>
      <c r="B55" s="30"/>
      <c r="C55" s="30"/>
      <c r="D55" s="30"/>
      <c r="E55" s="30"/>
      <c r="F55" s="30"/>
      <c r="G55" s="30"/>
      <c r="H55" s="30"/>
    </row>
    <row r="56" spans="1:8" ht="17.25">
      <c r="A56" s="30"/>
      <c r="B56" s="30"/>
      <c r="C56" s="30"/>
      <c r="D56" s="30"/>
      <c r="E56" s="30"/>
      <c r="F56" s="30"/>
      <c r="G56" s="30"/>
      <c r="H56" s="30"/>
    </row>
    <row r="57" spans="1:8" ht="17.25">
      <c r="A57" s="30"/>
      <c r="B57" s="30"/>
      <c r="C57" s="30"/>
      <c r="D57" s="30"/>
      <c r="E57" s="30"/>
      <c r="F57" s="30"/>
      <c r="G57" s="30"/>
      <c r="H57" s="30"/>
    </row>
    <row r="58" spans="1:8" ht="17.25">
      <c r="A58" s="30"/>
      <c r="B58" s="30"/>
      <c r="C58" s="30"/>
      <c r="D58" s="30"/>
      <c r="E58" s="30"/>
      <c r="F58" s="30"/>
      <c r="G58" s="30"/>
      <c r="H58" s="30"/>
    </row>
    <row r="59" spans="1:8" ht="17.25">
      <c r="A59" s="30"/>
      <c r="B59" s="30"/>
      <c r="C59" s="30"/>
      <c r="D59" s="30"/>
      <c r="E59" s="30"/>
      <c r="F59" s="30"/>
      <c r="G59" s="30"/>
      <c r="H59" s="30"/>
    </row>
    <row r="60" spans="1:8" ht="17.25">
      <c r="A60" s="30"/>
      <c r="B60" s="30"/>
      <c r="C60" s="30"/>
      <c r="D60" s="30"/>
      <c r="E60" s="30"/>
      <c r="F60" s="30"/>
      <c r="G60" s="30"/>
      <c r="H60" s="30"/>
    </row>
    <row r="61" spans="1:8" ht="17.25">
      <c r="A61" s="30"/>
      <c r="B61" s="30"/>
      <c r="C61" s="30"/>
      <c r="D61" s="30"/>
      <c r="E61" s="30"/>
      <c r="F61" s="30"/>
      <c r="G61" s="30"/>
      <c r="H61" s="30"/>
    </row>
    <row r="62" spans="1:8" ht="17.25">
      <c r="A62" s="30"/>
      <c r="B62" s="30"/>
      <c r="C62" s="30"/>
      <c r="D62" s="30"/>
      <c r="E62" s="30"/>
      <c r="F62" s="30"/>
      <c r="G62" s="30"/>
      <c r="H62" s="30"/>
    </row>
    <row r="63" spans="1:8" ht="17.25">
      <c r="A63" s="30"/>
      <c r="B63" s="30"/>
      <c r="C63" s="30"/>
      <c r="D63" s="30"/>
      <c r="E63" s="30"/>
      <c r="F63" s="30"/>
      <c r="G63" s="30"/>
      <c r="H63" s="30"/>
    </row>
    <row r="64" spans="1:8" ht="17.25">
      <c r="A64" s="30"/>
      <c r="B64" s="30"/>
      <c r="C64" s="30"/>
      <c r="D64" s="30"/>
      <c r="E64" s="30"/>
      <c r="F64" s="30"/>
      <c r="G64" s="30"/>
      <c r="H64" s="30"/>
    </row>
    <row r="65" spans="1:8" ht="17.25">
      <c r="A65" s="30"/>
      <c r="B65" s="30"/>
      <c r="C65" s="30"/>
      <c r="D65" s="30"/>
      <c r="E65" s="30"/>
      <c r="F65" s="30"/>
      <c r="G65" s="30"/>
      <c r="H65" s="30"/>
    </row>
    <row r="66" spans="1:8" ht="17.25">
      <c r="A66" s="30"/>
      <c r="B66" s="30"/>
      <c r="C66" s="30"/>
      <c r="D66" s="30"/>
      <c r="E66" s="30"/>
      <c r="F66" s="30"/>
      <c r="G66" s="30"/>
      <c r="H66" s="30"/>
    </row>
    <row r="67" spans="1:8" ht="17.25">
      <c r="A67" s="30"/>
      <c r="B67" s="30"/>
      <c r="C67" s="30"/>
      <c r="D67" s="30"/>
      <c r="E67" s="30"/>
      <c r="F67" s="30"/>
      <c r="G67" s="30"/>
      <c r="H67" s="30"/>
    </row>
    <row r="68" spans="1:8" ht="17.25">
      <c r="A68" s="30"/>
      <c r="B68" s="30"/>
      <c r="C68" s="30"/>
      <c r="D68" s="30"/>
      <c r="E68" s="30"/>
      <c r="F68" s="30"/>
      <c r="G68" s="30"/>
      <c r="H68" s="30"/>
    </row>
    <row r="69" spans="1:8" ht="17.25">
      <c r="A69" s="30"/>
      <c r="B69" s="30"/>
      <c r="C69" s="30"/>
      <c r="D69" s="30"/>
      <c r="E69" s="30"/>
      <c r="F69" s="30"/>
      <c r="G69" s="30"/>
      <c r="H69" s="30"/>
    </row>
    <row r="70" spans="1:8" ht="17.25">
      <c r="A70" s="30"/>
      <c r="B70" s="30"/>
      <c r="C70" s="30"/>
      <c r="D70" s="30"/>
      <c r="E70" s="30"/>
      <c r="F70" s="30"/>
      <c r="G70" s="30"/>
      <c r="H70" s="30"/>
    </row>
    <row r="71" spans="1:8" ht="17.25">
      <c r="A71" s="30"/>
      <c r="B71" s="30"/>
      <c r="C71" s="30"/>
      <c r="D71" s="30"/>
      <c r="E71" s="30"/>
      <c r="F71" s="30"/>
      <c r="G71" s="30"/>
      <c r="H71" s="30"/>
    </row>
    <row r="72" spans="1:8" ht="17.25">
      <c r="A72" s="30"/>
      <c r="B72" s="30"/>
      <c r="C72" s="30"/>
      <c r="D72" s="30"/>
      <c r="E72" s="30"/>
      <c r="F72" s="30"/>
      <c r="G72" s="30"/>
      <c r="H72" s="30"/>
    </row>
    <row r="73" spans="1:8" ht="17.25">
      <c r="A73" s="30"/>
      <c r="B73" s="30"/>
      <c r="C73" s="30"/>
      <c r="D73" s="30"/>
      <c r="E73" s="30"/>
      <c r="F73" s="30"/>
      <c r="G73" s="30"/>
      <c r="H73" s="30"/>
    </row>
    <row r="74" spans="1:8" ht="17.25">
      <c r="A74" s="30"/>
      <c r="B74" s="30"/>
      <c r="C74" s="30"/>
      <c r="D74" s="30"/>
      <c r="E74" s="30"/>
      <c r="F74" s="30"/>
      <c r="G74" s="30"/>
      <c r="H74" s="30"/>
    </row>
    <row r="75" spans="1:8" ht="17.25">
      <c r="A75" s="30"/>
      <c r="B75" s="30"/>
      <c r="C75" s="30"/>
      <c r="D75" s="30"/>
      <c r="E75" s="30"/>
      <c r="F75" s="30"/>
      <c r="G75" s="30"/>
      <c r="H75" s="30"/>
    </row>
    <row r="76" spans="1:8" ht="17.25">
      <c r="A76" s="30"/>
      <c r="B76" s="30"/>
      <c r="C76" s="30"/>
      <c r="D76" s="30"/>
      <c r="E76" s="30"/>
      <c r="F76" s="30"/>
      <c r="G76" s="30"/>
      <c r="H76" s="30"/>
    </row>
  </sheetData>
  <sheetProtection/>
  <mergeCells count="7">
    <mergeCell ref="A1:H1"/>
    <mergeCell ref="A3:C4"/>
    <mergeCell ref="H3:H4"/>
    <mergeCell ref="A6:A7"/>
    <mergeCell ref="B6:C6"/>
    <mergeCell ref="D6:F6"/>
    <mergeCell ref="G6:H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55" zoomScaleNormal="50" zoomScaleSheetLayoutView="55" zoomScalePageLayoutView="0" workbookViewId="0" topLeftCell="A1">
      <selection activeCell="A5" sqref="A5:D6"/>
    </sheetView>
  </sheetViews>
  <sheetFormatPr defaultColWidth="9.00390625" defaultRowHeight="13.5"/>
  <cols>
    <col min="1" max="1" width="5.625" style="7" customWidth="1"/>
    <col min="2" max="7" width="35.625" style="7" customWidth="1"/>
    <col min="8" max="8" width="15.625" style="7" hidden="1" customWidth="1"/>
    <col min="9" max="10" width="15.625" style="7" customWidth="1"/>
    <col min="11" max="11" width="21.25390625" style="7" bestFit="1" customWidth="1"/>
    <col min="12" max="16384" width="9.00390625" style="7" customWidth="1"/>
  </cols>
  <sheetData>
    <row r="1" spans="1:7" s="53" customFormat="1" ht="50.25" customHeight="1">
      <c r="A1" s="339"/>
      <c r="B1" s="339"/>
      <c r="C1" s="339"/>
      <c r="D1" s="339"/>
      <c r="E1" s="339"/>
      <c r="F1" s="339"/>
      <c r="G1" s="339"/>
    </row>
    <row r="2" spans="1:7" s="53" customFormat="1" ht="19.5" customHeight="1">
      <c r="A2" s="243"/>
      <c r="B2" s="243"/>
      <c r="C2" s="243"/>
      <c r="D2" s="243"/>
      <c r="E2" s="243"/>
      <c r="F2" s="243"/>
      <c r="G2" s="243"/>
    </row>
    <row r="3" s="53" customFormat="1" ht="22.5" customHeight="1"/>
    <row r="4" s="53" customFormat="1" ht="19.5" customHeight="1"/>
    <row r="5" spans="1:11" ht="21" customHeight="1">
      <c r="A5" s="296" t="s">
        <v>104</v>
      </c>
      <c r="B5" s="296"/>
      <c r="C5" s="296"/>
      <c r="D5" s="297"/>
      <c r="E5" s="31"/>
      <c r="F5" s="31"/>
      <c r="G5" s="31"/>
      <c r="H5" s="288" t="s">
        <v>194</v>
      </c>
      <c r="I5" s="288"/>
      <c r="J5" s="288"/>
      <c r="K5" s="342"/>
    </row>
    <row r="6" spans="1:11" ht="30" customHeight="1" thickBot="1">
      <c r="A6" s="289"/>
      <c r="B6" s="289"/>
      <c r="C6" s="289"/>
      <c r="D6" s="290"/>
      <c r="E6" s="31"/>
      <c r="F6" s="31"/>
      <c r="G6" s="31"/>
      <c r="H6" s="343"/>
      <c r="I6" s="343"/>
      <c r="J6" s="343"/>
      <c r="K6" s="344"/>
    </row>
    <row r="7" spans="1:11" s="51" customFormat="1" ht="50.25" customHeight="1" thickTop="1">
      <c r="A7" s="302" t="s">
        <v>153</v>
      </c>
      <c r="B7" s="303"/>
      <c r="C7" s="154" t="s">
        <v>110</v>
      </c>
      <c r="D7" s="154" t="s">
        <v>111</v>
      </c>
      <c r="E7" s="154" t="s">
        <v>170</v>
      </c>
      <c r="F7" s="154" t="s">
        <v>171</v>
      </c>
      <c r="G7" s="154" t="s">
        <v>191</v>
      </c>
      <c r="H7" s="291" t="s">
        <v>193</v>
      </c>
      <c r="I7" s="291"/>
      <c r="J7" s="291"/>
      <c r="K7" s="292"/>
    </row>
    <row r="8" spans="1:11" s="51" customFormat="1" ht="50.25" customHeight="1">
      <c r="A8" s="304"/>
      <c r="B8" s="305"/>
      <c r="C8" s="14" t="s">
        <v>172</v>
      </c>
      <c r="D8" s="14" t="s">
        <v>172</v>
      </c>
      <c r="E8" s="14" t="s">
        <v>172</v>
      </c>
      <c r="F8" s="14" t="s">
        <v>172</v>
      </c>
      <c r="G8" s="14" t="s">
        <v>172</v>
      </c>
      <c r="H8" s="15" t="s">
        <v>37</v>
      </c>
      <c r="I8" s="15" t="s">
        <v>173</v>
      </c>
      <c r="J8" s="181" t="s">
        <v>174</v>
      </c>
      <c r="K8" s="38" t="s">
        <v>192</v>
      </c>
    </row>
    <row r="9" spans="1:11" s="51" customFormat="1" ht="75" customHeight="1">
      <c r="A9" s="295" t="s">
        <v>160</v>
      </c>
      <c r="B9" s="95" t="s">
        <v>154</v>
      </c>
      <c r="C9" s="155">
        <v>2003915217</v>
      </c>
      <c r="D9" s="155">
        <v>2006534649</v>
      </c>
      <c r="E9" s="155">
        <v>1984506027</v>
      </c>
      <c r="F9" s="155">
        <v>1871912796</v>
      </c>
      <c r="G9" s="155">
        <v>1863532920</v>
      </c>
      <c r="H9" s="55">
        <f aca="true" t="shared" si="0" ref="H9:H21">D9/C9*100</f>
        <v>100.13071570981538</v>
      </c>
      <c r="I9" s="55">
        <f aca="true" t="shared" si="1" ref="I9:K23">E9/D9*100</f>
        <v>98.90215591288302</v>
      </c>
      <c r="J9" s="182">
        <f t="shared" si="1"/>
        <v>94.32638503143231</v>
      </c>
      <c r="K9" s="56">
        <f t="shared" si="1"/>
        <v>99.55233619760992</v>
      </c>
    </row>
    <row r="10" spans="1:11" s="51" customFormat="1" ht="75" customHeight="1">
      <c r="A10" s="311"/>
      <c r="B10" s="96" t="s">
        <v>155</v>
      </c>
      <c r="C10" s="153">
        <v>72379884</v>
      </c>
      <c r="D10" s="155">
        <v>68556168</v>
      </c>
      <c r="E10" s="155">
        <v>42472378</v>
      </c>
      <c r="F10" s="155">
        <v>28559219</v>
      </c>
      <c r="G10" s="155">
        <v>33256938</v>
      </c>
      <c r="H10" s="55">
        <f t="shared" si="0"/>
        <v>94.71715649613365</v>
      </c>
      <c r="I10" s="55">
        <f t="shared" si="1"/>
        <v>61.95267215052043</v>
      </c>
      <c r="J10" s="182">
        <f t="shared" si="1"/>
        <v>67.24186481858868</v>
      </c>
      <c r="K10" s="56">
        <f t="shared" si="1"/>
        <v>116.44904575296684</v>
      </c>
    </row>
    <row r="11" spans="1:11" s="51" customFormat="1" ht="75" customHeight="1">
      <c r="A11" s="311"/>
      <c r="B11" s="95" t="s">
        <v>38</v>
      </c>
      <c r="C11" s="155">
        <v>143189</v>
      </c>
      <c r="D11" s="155">
        <v>152643</v>
      </c>
      <c r="E11" s="155">
        <v>165831</v>
      </c>
      <c r="F11" s="155">
        <v>2941</v>
      </c>
      <c r="G11" s="155">
        <v>70677</v>
      </c>
      <c r="H11" s="55">
        <f t="shared" si="0"/>
        <v>106.60246247965975</v>
      </c>
      <c r="I11" s="55">
        <f t="shared" si="1"/>
        <v>108.639767300171</v>
      </c>
      <c r="J11" s="182">
        <f t="shared" si="1"/>
        <v>1.7734922903437838</v>
      </c>
      <c r="K11" s="56">
        <f t="shared" si="1"/>
        <v>2403.162189731384</v>
      </c>
    </row>
    <row r="12" spans="1:11" s="51" customFormat="1" ht="75" customHeight="1">
      <c r="A12" s="311"/>
      <c r="B12" s="95" t="s">
        <v>39</v>
      </c>
      <c r="C12" s="156">
        <v>5109</v>
      </c>
      <c r="D12" s="156">
        <v>24356</v>
      </c>
      <c r="E12" s="156">
        <v>10374</v>
      </c>
      <c r="F12" s="156">
        <v>8547</v>
      </c>
      <c r="G12" s="156">
        <v>16022</v>
      </c>
      <c r="H12" s="57">
        <f t="shared" si="0"/>
        <v>476.72734390291646</v>
      </c>
      <c r="I12" s="57">
        <f t="shared" si="1"/>
        <v>42.593200853999015</v>
      </c>
      <c r="J12" s="183">
        <f t="shared" si="1"/>
        <v>82.38866396761134</v>
      </c>
      <c r="K12" s="56">
        <f t="shared" si="1"/>
        <v>187.45758745758744</v>
      </c>
    </row>
    <row r="13" spans="1:11" s="51" customFormat="1" ht="75" customHeight="1">
      <c r="A13" s="311"/>
      <c r="B13" s="97" t="s">
        <v>40</v>
      </c>
      <c r="C13" s="157">
        <f>SUM(C9:C12)</f>
        <v>2076443399</v>
      </c>
      <c r="D13" s="157">
        <f>SUM(D9:D12)</f>
        <v>2075267816</v>
      </c>
      <c r="E13" s="157">
        <f>SUM(E9:E12)</f>
        <v>2027154610</v>
      </c>
      <c r="F13" s="157">
        <f>SUM(F9:F12)</f>
        <v>1900483503</v>
      </c>
      <c r="G13" s="157">
        <f>SUM(G9:G12)</f>
        <v>1896876557</v>
      </c>
      <c r="H13" s="58">
        <f t="shared" si="0"/>
        <v>99.94338477992869</v>
      </c>
      <c r="I13" s="58">
        <f t="shared" si="1"/>
        <v>97.68159050947283</v>
      </c>
      <c r="J13" s="184">
        <f t="shared" si="1"/>
        <v>93.75128535459858</v>
      </c>
      <c r="K13" s="215">
        <f t="shared" si="1"/>
        <v>99.81020903394814</v>
      </c>
    </row>
    <row r="14" spans="1:11" s="51" customFormat="1" ht="75" customHeight="1">
      <c r="A14" s="310" t="s">
        <v>162</v>
      </c>
      <c r="B14" s="98" t="s">
        <v>41</v>
      </c>
      <c r="C14" s="156">
        <v>99420</v>
      </c>
      <c r="D14" s="156">
        <v>76392</v>
      </c>
      <c r="E14" s="156">
        <v>135175</v>
      </c>
      <c r="F14" s="156">
        <v>95712</v>
      </c>
      <c r="G14" s="156">
        <v>111873</v>
      </c>
      <c r="H14" s="57">
        <f t="shared" si="0"/>
        <v>76.83765841882921</v>
      </c>
      <c r="I14" s="57">
        <f t="shared" si="1"/>
        <v>176.94915697978846</v>
      </c>
      <c r="J14" s="183">
        <f t="shared" si="1"/>
        <v>70.80599223229147</v>
      </c>
      <c r="K14" s="56">
        <f t="shared" si="1"/>
        <v>116.8850300902708</v>
      </c>
    </row>
    <row r="15" spans="1:11" s="51" customFormat="1" ht="75" customHeight="1">
      <c r="A15" s="311"/>
      <c r="B15" s="95" t="s">
        <v>42</v>
      </c>
      <c r="C15" s="155">
        <v>16084351</v>
      </c>
      <c r="D15" s="155">
        <v>18269094</v>
      </c>
      <c r="E15" s="155">
        <v>18741614</v>
      </c>
      <c r="F15" s="155">
        <v>18756853</v>
      </c>
      <c r="G15" s="155">
        <v>18395347</v>
      </c>
      <c r="H15" s="57">
        <f t="shared" si="0"/>
        <v>113.58303483926706</v>
      </c>
      <c r="I15" s="57">
        <f t="shared" si="1"/>
        <v>102.58644462609914</v>
      </c>
      <c r="J15" s="183">
        <f t="shared" si="1"/>
        <v>100.08131103329734</v>
      </c>
      <c r="K15" s="56">
        <f t="shared" si="1"/>
        <v>98.07267242537966</v>
      </c>
    </row>
    <row r="16" spans="1:11" s="51" customFormat="1" ht="75" customHeight="1">
      <c r="A16" s="311"/>
      <c r="B16" s="98" t="s">
        <v>156</v>
      </c>
      <c r="C16" s="156">
        <v>281381324</v>
      </c>
      <c r="D16" s="158">
        <v>285680821</v>
      </c>
      <c r="E16" s="158">
        <v>288830111</v>
      </c>
      <c r="F16" s="158">
        <v>281090261</v>
      </c>
      <c r="G16" s="158">
        <v>282269044</v>
      </c>
      <c r="H16" s="57">
        <f t="shared" si="0"/>
        <v>101.52799657734215</v>
      </c>
      <c r="I16" s="57">
        <f t="shared" si="1"/>
        <v>101.10238061798344</v>
      </c>
      <c r="J16" s="183">
        <f t="shared" si="1"/>
        <v>97.32027593203398</v>
      </c>
      <c r="K16" s="56">
        <f t="shared" si="1"/>
        <v>100.41936102510502</v>
      </c>
    </row>
    <row r="17" spans="1:11" s="51" customFormat="1" ht="75" customHeight="1">
      <c r="A17" s="311"/>
      <c r="B17" s="99" t="s">
        <v>150</v>
      </c>
      <c r="C17" s="155">
        <v>5043903</v>
      </c>
      <c r="D17" s="155">
        <v>5207747</v>
      </c>
      <c r="E17" s="155">
        <v>5169972</v>
      </c>
      <c r="F17" s="155">
        <v>4971524</v>
      </c>
      <c r="G17" s="155">
        <v>5031742</v>
      </c>
      <c r="H17" s="55">
        <f t="shared" si="0"/>
        <v>103.24835747237803</v>
      </c>
      <c r="I17" s="55">
        <f t="shared" si="1"/>
        <v>99.27463834168594</v>
      </c>
      <c r="J17" s="182">
        <f t="shared" si="1"/>
        <v>96.16152660014407</v>
      </c>
      <c r="K17" s="56">
        <f t="shared" si="1"/>
        <v>101.21125835860391</v>
      </c>
    </row>
    <row r="18" spans="1:11" s="51" customFormat="1" ht="75" customHeight="1">
      <c r="A18" s="311"/>
      <c r="B18" s="95" t="s">
        <v>106</v>
      </c>
      <c r="C18" s="155">
        <v>17717488</v>
      </c>
      <c r="D18" s="155">
        <v>17669379</v>
      </c>
      <c r="E18" s="155">
        <v>17513017</v>
      </c>
      <c r="F18" s="155">
        <v>17115109</v>
      </c>
      <c r="G18" s="155">
        <v>16966431</v>
      </c>
      <c r="H18" s="55">
        <f t="shared" si="0"/>
        <v>99.7284660218198</v>
      </c>
      <c r="I18" s="55">
        <f t="shared" si="1"/>
        <v>99.11506793758853</v>
      </c>
      <c r="J18" s="182">
        <f t="shared" si="1"/>
        <v>97.72793003055955</v>
      </c>
      <c r="K18" s="56">
        <f t="shared" si="1"/>
        <v>99.13130556165316</v>
      </c>
    </row>
    <row r="19" spans="1:11" s="51" customFormat="1" ht="75" customHeight="1">
      <c r="A19" s="311"/>
      <c r="B19" s="95" t="s">
        <v>203</v>
      </c>
      <c r="C19" s="155">
        <v>1050136</v>
      </c>
      <c r="D19" s="153">
        <v>1279816</v>
      </c>
      <c r="E19" s="153">
        <v>1209463</v>
      </c>
      <c r="F19" s="153">
        <v>1141021</v>
      </c>
      <c r="G19" s="153">
        <v>1081849</v>
      </c>
      <c r="H19" s="55">
        <f t="shared" si="0"/>
        <v>121.871452840394</v>
      </c>
      <c r="I19" s="55">
        <f t="shared" si="1"/>
        <v>94.50288166423924</v>
      </c>
      <c r="J19" s="182">
        <f t="shared" si="1"/>
        <v>94.34112494553368</v>
      </c>
      <c r="K19" s="56">
        <f t="shared" si="1"/>
        <v>94.81411823270562</v>
      </c>
    </row>
    <row r="20" spans="1:11" s="51" customFormat="1" ht="75" customHeight="1">
      <c r="A20" s="311"/>
      <c r="B20" s="96" t="s">
        <v>43</v>
      </c>
      <c r="C20" s="155">
        <v>23778</v>
      </c>
      <c r="D20" s="153">
        <v>21866</v>
      </c>
      <c r="E20" s="52"/>
      <c r="F20" s="52"/>
      <c r="G20" s="52"/>
      <c r="H20" s="55">
        <f t="shared" si="0"/>
        <v>91.95895365463875</v>
      </c>
      <c r="I20" s="159"/>
      <c r="J20" s="185"/>
      <c r="K20" s="216"/>
    </row>
    <row r="21" spans="1:11" s="51" customFormat="1" ht="75" customHeight="1">
      <c r="A21" s="311"/>
      <c r="B21" s="96" t="s">
        <v>44</v>
      </c>
      <c r="C21" s="155">
        <v>8664410</v>
      </c>
      <c r="D21" s="155">
        <v>8602090</v>
      </c>
      <c r="E21" s="155">
        <v>8570880</v>
      </c>
      <c r="F21" s="155">
        <v>8431740</v>
      </c>
      <c r="G21" s="155">
        <v>8495140</v>
      </c>
      <c r="H21" s="55">
        <f t="shared" si="0"/>
        <v>99.28073579158881</v>
      </c>
      <c r="I21" s="55">
        <f t="shared" si="1"/>
        <v>99.63718119666267</v>
      </c>
      <c r="J21" s="182">
        <f t="shared" si="1"/>
        <v>98.37659610215054</v>
      </c>
      <c r="K21" s="56">
        <f t="shared" si="1"/>
        <v>100.75192071861798</v>
      </c>
    </row>
    <row r="22" spans="1:11" s="51" customFormat="1" ht="75" customHeight="1">
      <c r="A22" s="311"/>
      <c r="B22" s="96" t="s">
        <v>45</v>
      </c>
      <c r="C22" s="155">
        <v>2922500</v>
      </c>
      <c r="D22" s="155">
        <v>3028470</v>
      </c>
      <c r="E22" s="155">
        <v>3129050</v>
      </c>
      <c r="F22" s="155">
        <v>3034150</v>
      </c>
      <c r="G22" s="155">
        <v>3093930</v>
      </c>
      <c r="H22" s="55">
        <f aca="true" t="shared" si="2" ref="H22:H31">D22/C22*100</f>
        <v>103.62600513259197</v>
      </c>
      <c r="I22" s="55">
        <f t="shared" si="1"/>
        <v>103.32114896300773</v>
      </c>
      <c r="J22" s="182">
        <f t="shared" si="1"/>
        <v>96.96713059874402</v>
      </c>
      <c r="K22" s="56">
        <f t="shared" si="1"/>
        <v>101.97023878186641</v>
      </c>
    </row>
    <row r="23" spans="1:11" s="51" customFormat="1" ht="75" customHeight="1">
      <c r="A23" s="311"/>
      <c r="B23" s="96" t="s">
        <v>46</v>
      </c>
      <c r="C23" s="155">
        <v>137020</v>
      </c>
      <c r="D23" s="153">
        <v>164840</v>
      </c>
      <c r="E23" s="153">
        <v>169780</v>
      </c>
      <c r="F23" s="153">
        <v>333570</v>
      </c>
      <c r="G23" s="153">
        <v>110240</v>
      </c>
      <c r="H23" s="55">
        <f t="shared" si="2"/>
        <v>120.30360531309299</v>
      </c>
      <c r="I23" s="55">
        <f t="shared" si="1"/>
        <v>102.9968454258675</v>
      </c>
      <c r="J23" s="182">
        <f t="shared" si="1"/>
        <v>196.47190481799976</v>
      </c>
      <c r="K23" s="56">
        <f t="shared" si="1"/>
        <v>33.04853553976677</v>
      </c>
    </row>
    <row r="24" spans="1:11" s="51" customFormat="1" ht="75" customHeight="1">
      <c r="A24" s="311"/>
      <c r="B24" s="96" t="s">
        <v>47</v>
      </c>
      <c r="C24" s="155">
        <v>71146970</v>
      </c>
      <c r="D24" s="153">
        <v>70887090</v>
      </c>
      <c r="E24" s="153">
        <v>70260570</v>
      </c>
      <c r="F24" s="153">
        <v>68927070</v>
      </c>
      <c r="G24" s="153">
        <v>68021540</v>
      </c>
      <c r="H24" s="55">
        <f t="shared" si="2"/>
        <v>99.63472794414155</v>
      </c>
      <c r="I24" s="55">
        <f aca="true" t="shared" si="3" ref="I24:I33">E24/D24*100</f>
        <v>99.11617192919049</v>
      </c>
      <c r="J24" s="182">
        <f aca="true" t="shared" si="4" ref="J24:J33">F24/E24*100</f>
        <v>98.10206492773969</v>
      </c>
      <c r="K24" s="56">
        <f aca="true" t="shared" si="5" ref="K24:K33">G24/F24*100</f>
        <v>98.68624910358152</v>
      </c>
    </row>
    <row r="25" spans="1:11" s="51" customFormat="1" ht="75" customHeight="1">
      <c r="A25" s="311"/>
      <c r="B25" s="96" t="s">
        <v>107</v>
      </c>
      <c r="C25" s="155">
        <v>2293300</v>
      </c>
      <c r="D25" s="155">
        <v>2392420</v>
      </c>
      <c r="E25" s="155">
        <v>2416564</v>
      </c>
      <c r="F25" s="155">
        <v>2386130</v>
      </c>
      <c r="G25" s="155">
        <v>2558030</v>
      </c>
      <c r="H25" s="55">
        <f t="shared" si="2"/>
        <v>104.32215584528845</v>
      </c>
      <c r="I25" s="55">
        <f t="shared" si="3"/>
        <v>101.00918735004723</v>
      </c>
      <c r="J25" s="182">
        <f t="shared" si="4"/>
        <v>98.74060856654324</v>
      </c>
      <c r="K25" s="56">
        <f t="shared" si="5"/>
        <v>107.20413389044185</v>
      </c>
    </row>
    <row r="26" spans="1:11" s="51" customFormat="1" ht="75" customHeight="1">
      <c r="A26" s="311"/>
      <c r="B26" s="96" t="s">
        <v>48</v>
      </c>
      <c r="C26" s="155">
        <v>125482371</v>
      </c>
      <c r="D26" s="153">
        <v>122897350</v>
      </c>
      <c r="E26" s="153">
        <v>119609030</v>
      </c>
      <c r="F26" s="153">
        <v>116240330</v>
      </c>
      <c r="G26" s="153">
        <v>114626580</v>
      </c>
      <c r="H26" s="55">
        <f t="shared" si="2"/>
        <v>97.93993293288983</v>
      </c>
      <c r="I26" s="55">
        <f t="shared" si="3"/>
        <v>97.32433612278865</v>
      </c>
      <c r="J26" s="182">
        <f t="shared" si="4"/>
        <v>97.18357384889754</v>
      </c>
      <c r="K26" s="56">
        <f t="shared" si="5"/>
        <v>98.61171247535171</v>
      </c>
    </row>
    <row r="27" spans="1:11" s="51" customFormat="1" ht="75" customHeight="1">
      <c r="A27" s="311"/>
      <c r="B27" s="96" t="s">
        <v>49</v>
      </c>
      <c r="C27" s="155">
        <v>195381120</v>
      </c>
      <c r="D27" s="155">
        <v>197414250</v>
      </c>
      <c r="E27" s="155">
        <v>194655450</v>
      </c>
      <c r="F27" s="155">
        <v>190804020</v>
      </c>
      <c r="G27" s="155">
        <v>190165470</v>
      </c>
      <c r="H27" s="55">
        <f t="shared" si="2"/>
        <v>101.04059696249055</v>
      </c>
      <c r="I27" s="55">
        <f t="shared" si="3"/>
        <v>98.60253249195536</v>
      </c>
      <c r="J27" s="182">
        <f t="shared" si="4"/>
        <v>98.02141167894348</v>
      </c>
      <c r="K27" s="56">
        <f t="shared" si="5"/>
        <v>99.66533723974999</v>
      </c>
    </row>
    <row r="28" spans="1:11" s="51" customFormat="1" ht="75" customHeight="1">
      <c r="A28" s="311"/>
      <c r="B28" s="100" t="s">
        <v>157</v>
      </c>
      <c r="C28" s="160">
        <f>SUM(C14:C27)</f>
        <v>727428091</v>
      </c>
      <c r="D28" s="160">
        <f>SUM(D14:D27)</f>
        <v>733591625</v>
      </c>
      <c r="E28" s="160">
        <f>SUM(E14:E27)</f>
        <v>730410676</v>
      </c>
      <c r="F28" s="160">
        <f>SUM(F14:F27)</f>
        <v>713327490</v>
      </c>
      <c r="G28" s="160">
        <f>SUM(G14:G27)</f>
        <v>710927216</v>
      </c>
      <c r="H28" s="59">
        <f t="shared" si="2"/>
        <v>100.84730491938068</v>
      </c>
      <c r="I28" s="59">
        <f t="shared" si="3"/>
        <v>99.56638695268639</v>
      </c>
      <c r="J28" s="187">
        <f t="shared" si="4"/>
        <v>97.66115329891481</v>
      </c>
      <c r="K28" s="56">
        <f t="shared" si="5"/>
        <v>99.66351023426841</v>
      </c>
    </row>
    <row r="29" spans="1:11" s="51" customFormat="1" ht="90" customHeight="1">
      <c r="A29" s="298" t="s">
        <v>158</v>
      </c>
      <c r="B29" s="299"/>
      <c r="C29" s="161">
        <v>1349015028</v>
      </c>
      <c r="D29" s="162">
        <v>1341924302</v>
      </c>
      <c r="E29" s="161">
        <v>1297189362</v>
      </c>
      <c r="F29" s="161">
        <v>1185621169</v>
      </c>
      <c r="G29" s="161">
        <v>1181733906</v>
      </c>
      <c r="H29" s="55">
        <f t="shared" si="2"/>
        <v>99.47437753821671</v>
      </c>
      <c r="I29" s="55">
        <f t="shared" si="3"/>
        <v>96.66635890464707</v>
      </c>
      <c r="J29" s="182">
        <f t="shared" si="4"/>
        <v>91.39923620496049</v>
      </c>
      <c r="K29" s="56">
        <f t="shared" si="5"/>
        <v>99.67213279404595</v>
      </c>
    </row>
    <row r="30" spans="1:11" s="51" customFormat="1" ht="90" customHeight="1">
      <c r="A30" s="300" t="s">
        <v>50</v>
      </c>
      <c r="B30" s="301"/>
      <c r="C30" s="155">
        <v>53093222</v>
      </c>
      <c r="D30" s="155">
        <v>52778538</v>
      </c>
      <c r="E30" s="155">
        <v>51072980</v>
      </c>
      <c r="F30" s="155">
        <v>47144945</v>
      </c>
      <c r="G30" s="155">
        <v>46675830</v>
      </c>
      <c r="H30" s="55">
        <f t="shared" si="2"/>
        <v>99.40729910872615</v>
      </c>
      <c r="I30" s="55">
        <f t="shared" si="3"/>
        <v>96.76846296879236</v>
      </c>
      <c r="J30" s="182">
        <f t="shared" si="4"/>
        <v>92.30897629235655</v>
      </c>
      <c r="K30" s="56">
        <f t="shared" si="5"/>
        <v>99.00495164433853</v>
      </c>
    </row>
    <row r="31" spans="1:11" s="51" customFormat="1" ht="90" customHeight="1">
      <c r="A31" s="300" t="s">
        <v>108</v>
      </c>
      <c r="B31" s="301"/>
      <c r="C31" s="155">
        <v>119634</v>
      </c>
      <c r="D31" s="155">
        <v>134682</v>
      </c>
      <c r="E31" s="155">
        <v>117797</v>
      </c>
      <c r="F31" s="155">
        <v>115483</v>
      </c>
      <c r="G31" s="155">
        <v>97473</v>
      </c>
      <c r="H31" s="55">
        <f t="shared" si="2"/>
        <v>112.5783640102312</v>
      </c>
      <c r="I31" s="55">
        <f t="shared" si="3"/>
        <v>87.46306113660326</v>
      </c>
      <c r="J31" s="182">
        <f t="shared" si="4"/>
        <v>98.03560362318225</v>
      </c>
      <c r="K31" s="56">
        <f t="shared" si="5"/>
        <v>84.40463098464708</v>
      </c>
    </row>
    <row r="32" spans="1:11" s="51" customFormat="1" ht="90" customHeight="1">
      <c r="A32" s="300" t="s">
        <v>109</v>
      </c>
      <c r="B32" s="301"/>
      <c r="C32" s="155">
        <v>936509</v>
      </c>
      <c r="D32" s="155">
        <v>935349</v>
      </c>
      <c r="E32" s="155">
        <v>906911</v>
      </c>
      <c r="F32" s="155">
        <v>936637</v>
      </c>
      <c r="G32" s="155">
        <v>932978</v>
      </c>
      <c r="H32" s="60"/>
      <c r="I32" s="55">
        <f t="shared" si="3"/>
        <v>96.95963752567224</v>
      </c>
      <c r="J32" s="182">
        <f t="shared" si="4"/>
        <v>103.27771964393419</v>
      </c>
      <c r="K32" s="56">
        <f t="shared" si="5"/>
        <v>99.60934705761143</v>
      </c>
    </row>
    <row r="33" spans="1:11" s="51" customFormat="1" ht="90" customHeight="1">
      <c r="A33" s="298" t="s">
        <v>51</v>
      </c>
      <c r="B33" s="299"/>
      <c r="C33" s="153">
        <v>141870</v>
      </c>
      <c r="D33" s="155">
        <v>158393</v>
      </c>
      <c r="E33" s="155">
        <v>69788</v>
      </c>
      <c r="F33" s="155">
        <v>116768</v>
      </c>
      <c r="G33" s="155">
        <v>79255</v>
      </c>
      <c r="H33" s="60"/>
      <c r="I33" s="55">
        <f t="shared" si="3"/>
        <v>44.06002790527359</v>
      </c>
      <c r="J33" s="182">
        <f t="shared" si="4"/>
        <v>167.31816358113144</v>
      </c>
      <c r="K33" s="56">
        <f t="shared" si="5"/>
        <v>67.87390380926281</v>
      </c>
    </row>
    <row r="34" spans="1:11" s="51" customFormat="1" ht="90" customHeight="1">
      <c r="A34" s="308" t="s">
        <v>145</v>
      </c>
      <c r="B34" s="309"/>
      <c r="C34" s="52"/>
      <c r="D34" s="163"/>
      <c r="E34" s="155">
        <v>336597</v>
      </c>
      <c r="F34" s="155">
        <v>550050</v>
      </c>
      <c r="G34" s="155">
        <v>1024965</v>
      </c>
      <c r="H34" s="60"/>
      <c r="I34" s="60"/>
      <c r="J34" s="186"/>
      <c r="K34" s="56">
        <f>G34/F34*100</f>
        <v>186.34033269702755</v>
      </c>
    </row>
    <row r="35" spans="1:11" s="51" customFormat="1" ht="90" customHeight="1">
      <c r="A35" s="308" t="s">
        <v>146</v>
      </c>
      <c r="B35" s="309"/>
      <c r="C35" s="52"/>
      <c r="D35" s="163"/>
      <c r="E35" s="155">
        <v>14291</v>
      </c>
      <c r="F35" s="155">
        <v>11176</v>
      </c>
      <c r="G35" s="155">
        <v>12463</v>
      </c>
      <c r="H35" s="60"/>
      <c r="I35" s="60"/>
      <c r="J35" s="186"/>
      <c r="K35" s="56">
        <f>G35/F35*100</f>
        <v>111.51574803149606</v>
      </c>
    </row>
    <row r="36" spans="1:11" s="51" customFormat="1" ht="45" customHeight="1">
      <c r="A36" s="306" t="s">
        <v>147</v>
      </c>
      <c r="B36" s="307"/>
      <c r="C36" s="317">
        <f>C31+C32+C33+C34+C35</f>
        <v>1198013</v>
      </c>
      <c r="D36" s="317">
        <f>D31+D32+D33+D34+D35</f>
        <v>1228424</v>
      </c>
      <c r="E36" s="317">
        <f>E31+E32+E33+E34+E35</f>
        <v>1445384</v>
      </c>
      <c r="F36" s="317">
        <f>F31+F32+F33+F34+F35</f>
        <v>1730114</v>
      </c>
      <c r="G36" s="317">
        <f>G31+G32+G33+G34+G35</f>
        <v>2147134</v>
      </c>
      <c r="H36" s="312">
        <f>D36/C36*100</f>
        <v>102.53845325551558</v>
      </c>
      <c r="I36" s="312">
        <f>E36/D36*100</f>
        <v>117.6616542822348</v>
      </c>
      <c r="J36" s="320">
        <f>F36/E36*100</f>
        <v>119.69926330995777</v>
      </c>
      <c r="K36" s="293">
        <f>G36/F36*100</f>
        <v>124.10361398150643</v>
      </c>
    </row>
    <row r="37" spans="1:11" s="51" customFormat="1" ht="45" customHeight="1">
      <c r="A37" s="322" t="s">
        <v>161</v>
      </c>
      <c r="B37" s="316"/>
      <c r="C37" s="318"/>
      <c r="D37" s="318"/>
      <c r="E37" s="318"/>
      <c r="F37" s="318"/>
      <c r="G37" s="318"/>
      <c r="H37" s="313"/>
      <c r="I37" s="313"/>
      <c r="J37" s="321"/>
      <c r="K37" s="294"/>
    </row>
    <row r="38" spans="1:11" s="51" customFormat="1" ht="90" customHeight="1" thickBot="1">
      <c r="A38" s="314" t="s">
        <v>159</v>
      </c>
      <c r="B38" s="315"/>
      <c r="C38" s="164">
        <v>51895175</v>
      </c>
      <c r="D38" s="164">
        <v>51115569</v>
      </c>
      <c r="E38" s="165">
        <f>E30-E36</f>
        <v>49627596</v>
      </c>
      <c r="F38" s="165">
        <f>F30-F36</f>
        <v>45414831</v>
      </c>
      <c r="G38" s="165">
        <f>G30-G36</f>
        <v>44528696</v>
      </c>
      <c r="H38" s="61">
        <f>D38/C38*100</f>
        <v>98.49772931683918</v>
      </c>
      <c r="I38" s="61">
        <f>E38/D38*100</f>
        <v>97.08900237420815</v>
      </c>
      <c r="J38" s="188">
        <f>F38/E38*100</f>
        <v>91.51124507421234</v>
      </c>
      <c r="K38" s="62">
        <f>G38/F38*100</f>
        <v>98.0487981998656</v>
      </c>
    </row>
    <row r="39" spans="1:7" ht="34.5" customHeight="1" thickTop="1">
      <c r="A39" s="319"/>
      <c r="B39" s="319"/>
      <c r="C39" s="319"/>
      <c r="D39" s="319"/>
      <c r="E39" s="319"/>
      <c r="F39" s="269"/>
      <c r="G39" s="269"/>
    </row>
  </sheetData>
  <sheetProtection/>
  <mergeCells count="27">
    <mergeCell ref="H7:K7"/>
    <mergeCell ref="K36:K37"/>
    <mergeCell ref="H5:K6"/>
    <mergeCell ref="E36:E37"/>
    <mergeCell ref="G36:G37"/>
    <mergeCell ref="A1:G1"/>
    <mergeCell ref="A7:B8"/>
    <mergeCell ref="A9:A13"/>
    <mergeCell ref="A5:D6"/>
    <mergeCell ref="A34:B34"/>
    <mergeCell ref="A35:B35"/>
    <mergeCell ref="A14:A28"/>
    <mergeCell ref="A33:B33"/>
    <mergeCell ref="A29:B29"/>
    <mergeCell ref="A30:B30"/>
    <mergeCell ref="A31:B31"/>
    <mergeCell ref="A32:B32"/>
    <mergeCell ref="A39:E39"/>
    <mergeCell ref="J36:J37"/>
    <mergeCell ref="A37:B37"/>
    <mergeCell ref="F36:F37"/>
    <mergeCell ref="H36:H37"/>
    <mergeCell ref="I36:I37"/>
    <mergeCell ref="C36:C37"/>
    <mergeCell ref="D36:D37"/>
    <mergeCell ref="A38:B38"/>
    <mergeCell ref="A36:B36"/>
  </mergeCells>
  <printOptions horizontalCentered="1"/>
  <pageMargins left="0.7874015748031497" right="0.7874015748031497" top="0.7874015748031497" bottom="0.49" header="0" footer="0"/>
  <pageSetup fitToHeight="1" fitToWidth="1" horizontalDpi="600" verticalDpi="600" orientation="portrait" paperSize="9" scale="3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50" zoomScaleNormal="50" zoomScaleSheetLayoutView="50" zoomScalePageLayoutView="0" workbookViewId="0" topLeftCell="A1">
      <selection activeCell="J2" sqref="J2"/>
    </sheetView>
  </sheetViews>
  <sheetFormatPr defaultColWidth="9.00390625" defaultRowHeight="13.5"/>
  <cols>
    <col min="1" max="2" width="6.625" style="3" customWidth="1"/>
    <col min="3" max="3" width="16.125" style="3" customWidth="1"/>
    <col min="4" max="15" width="20.625" style="3" customWidth="1"/>
    <col min="16" max="16384" width="9.00390625" style="3" customWidth="1"/>
  </cols>
  <sheetData>
    <row r="1" spans="1:9" ht="51" customHeight="1">
      <c r="A1" s="356"/>
      <c r="B1" s="356"/>
      <c r="C1" s="356"/>
      <c r="D1" s="356"/>
      <c r="E1" s="356"/>
      <c r="F1" s="356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1"/>
      <c r="H2" s="1"/>
      <c r="I2" s="1"/>
    </row>
    <row r="3" spans="6:15" ht="17.25" customHeight="1">
      <c r="F3" s="357"/>
      <c r="G3" s="357"/>
      <c r="H3" s="357"/>
      <c r="I3" s="357"/>
      <c r="L3" s="4"/>
      <c r="M3" s="4"/>
      <c r="N3" s="4"/>
      <c r="O3" s="4"/>
    </row>
    <row r="4" spans="6:15" ht="17.25" customHeight="1">
      <c r="F4" s="357"/>
      <c r="G4" s="357"/>
      <c r="H4" s="357"/>
      <c r="I4" s="357"/>
      <c r="L4" s="4"/>
      <c r="M4" s="4"/>
      <c r="N4" s="4"/>
      <c r="O4" s="4"/>
    </row>
    <row r="5" spans="1:15" ht="20.25" customHeight="1">
      <c r="A5" s="369" t="s">
        <v>112</v>
      </c>
      <c r="B5" s="369"/>
      <c r="C5" s="369"/>
      <c r="D5" s="369"/>
      <c r="E5" s="369"/>
      <c r="F5" s="369"/>
      <c r="G5" s="369"/>
      <c r="H5" s="369"/>
      <c r="I5" s="16"/>
      <c r="J5" s="10"/>
      <c r="K5" s="10"/>
      <c r="L5" s="17"/>
      <c r="M5" s="17"/>
      <c r="N5" s="17"/>
      <c r="O5" s="17"/>
    </row>
    <row r="6" spans="1:15" ht="30" customHeight="1" thickBot="1">
      <c r="A6" s="370"/>
      <c r="B6" s="370"/>
      <c r="C6" s="370"/>
      <c r="D6" s="370"/>
      <c r="E6" s="370"/>
      <c r="F6" s="370"/>
      <c r="G6" s="370"/>
      <c r="H6" s="370"/>
      <c r="I6" s="10"/>
      <c r="J6" s="10"/>
      <c r="K6" s="10"/>
      <c r="L6" s="10"/>
      <c r="M6" s="10"/>
      <c r="N6" s="10"/>
      <c r="O6" s="10"/>
    </row>
    <row r="7" spans="1:15" ht="31.5" customHeight="1" thickTop="1">
      <c r="A7" s="359" t="s">
        <v>163</v>
      </c>
      <c r="B7" s="360"/>
      <c r="C7" s="361"/>
      <c r="D7" s="365" t="s">
        <v>175</v>
      </c>
      <c r="E7" s="361"/>
      <c r="F7" s="365" t="s">
        <v>176</v>
      </c>
      <c r="G7" s="361"/>
      <c r="H7" s="365" t="s">
        <v>177</v>
      </c>
      <c r="I7" s="361"/>
      <c r="J7" s="365" t="s">
        <v>178</v>
      </c>
      <c r="K7" s="361"/>
      <c r="L7" s="371" t="s">
        <v>179</v>
      </c>
      <c r="M7" s="371"/>
      <c r="N7" s="371" t="s">
        <v>195</v>
      </c>
      <c r="O7" s="371"/>
    </row>
    <row r="8" spans="1:15" ht="31.5" customHeight="1">
      <c r="A8" s="362"/>
      <c r="B8" s="363"/>
      <c r="C8" s="364"/>
      <c r="D8" s="366"/>
      <c r="E8" s="367"/>
      <c r="F8" s="366"/>
      <c r="G8" s="367"/>
      <c r="H8" s="366"/>
      <c r="I8" s="367"/>
      <c r="J8" s="366"/>
      <c r="K8" s="367"/>
      <c r="L8" s="372"/>
      <c r="M8" s="372"/>
      <c r="N8" s="372"/>
      <c r="O8" s="372"/>
    </row>
    <row r="9" spans="1:15" ht="30" customHeight="1">
      <c r="A9" s="362"/>
      <c r="B9" s="363"/>
      <c r="C9" s="364"/>
      <c r="D9" s="75" t="s">
        <v>151</v>
      </c>
      <c r="E9" s="76" t="s">
        <v>164</v>
      </c>
      <c r="F9" s="75" t="s">
        <v>151</v>
      </c>
      <c r="G9" s="76" t="s">
        <v>164</v>
      </c>
      <c r="H9" s="75" t="s">
        <v>151</v>
      </c>
      <c r="I9" s="76" t="s">
        <v>164</v>
      </c>
      <c r="J9" s="75" t="s">
        <v>151</v>
      </c>
      <c r="K9" s="76" t="s">
        <v>164</v>
      </c>
      <c r="L9" s="75" t="s">
        <v>151</v>
      </c>
      <c r="M9" s="76" t="s">
        <v>164</v>
      </c>
      <c r="N9" s="75" t="s">
        <v>151</v>
      </c>
      <c r="O9" s="76" t="s">
        <v>164</v>
      </c>
    </row>
    <row r="10" spans="1:15" ht="30" customHeight="1">
      <c r="A10" s="362"/>
      <c r="B10" s="363"/>
      <c r="C10" s="364"/>
      <c r="D10" s="79" t="s">
        <v>165</v>
      </c>
      <c r="E10" s="80" t="s">
        <v>166</v>
      </c>
      <c r="F10" s="79" t="s">
        <v>165</v>
      </c>
      <c r="G10" s="80" t="s">
        <v>166</v>
      </c>
      <c r="H10" s="79" t="s">
        <v>165</v>
      </c>
      <c r="I10" s="80" t="s">
        <v>166</v>
      </c>
      <c r="J10" s="79" t="s">
        <v>165</v>
      </c>
      <c r="K10" s="80" t="s">
        <v>166</v>
      </c>
      <c r="L10" s="79" t="s">
        <v>165</v>
      </c>
      <c r="M10" s="80" t="s">
        <v>166</v>
      </c>
      <c r="N10" s="79" t="s">
        <v>165</v>
      </c>
      <c r="O10" s="80" t="s">
        <v>166</v>
      </c>
    </row>
    <row r="11" spans="1:15" ht="120" customHeight="1">
      <c r="A11" s="354" t="s">
        <v>52</v>
      </c>
      <c r="B11" s="348" t="s">
        <v>53</v>
      </c>
      <c r="C11" s="143" t="s">
        <v>54</v>
      </c>
      <c r="D11" s="104">
        <v>241879</v>
      </c>
      <c r="E11" s="104">
        <v>661951</v>
      </c>
      <c r="F11" s="104">
        <v>276756</v>
      </c>
      <c r="G11" s="104">
        <v>778179</v>
      </c>
      <c r="H11" s="104">
        <v>279489</v>
      </c>
      <c r="I11" s="104">
        <v>809806</v>
      </c>
      <c r="J11" s="104">
        <v>280847</v>
      </c>
      <c r="K11" s="104">
        <v>837878</v>
      </c>
      <c r="L11" s="105">
        <v>229692</v>
      </c>
      <c r="M11" s="106">
        <v>708702</v>
      </c>
      <c r="N11" s="129">
        <v>205676</v>
      </c>
      <c r="O11" s="129">
        <v>604809</v>
      </c>
    </row>
    <row r="12" spans="1:15" ht="120" customHeight="1">
      <c r="A12" s="355"/>
      <c r="B12" s="349"/>
      <c r="C12" s="143" t="s">
        <v>55</v>
      </c>
      <c r="D12" s="104">
        <v>331618</v>
      </c>
      <c r="E12" s="104">
        <v>930818</v>
      </c>
      <c r="F12" s="104">
        <v>330624</v>
      </c>
      <c r="G12" s="107">
        <v>988407</v>
      </c>
      <c r="H12" s="107">
        <v>331875</v>
      </c>
      <c r="I12" s="107">
        <v>993377</v>
      </c>
      <c r="J12" s="107">
        <v>333071</v>
      </c>
      <c r="K12" s="107">
        <v>997437</v>
      </c>
      <c r="L12" s="108">
        <v>382784</v>
      </c>
      <c r="M12" s="142">
        <v>1121805</v>
      </c>
      <c r="N12" s="140">
        <v>399325</v>
      </c>
      <c r="O12" s="140">
        <v>1197504</v>
      </c>
    </row>
    <row r="13" spans="1:15" ht="120" customHeight="1">
      <c r="A13" s="355"/>
      <c r="B13" s="349"/>
      <c r="C13" s="144" t="s">
        <v>56</v>
      </c>
      <c r="D13" s="109">
        <f aca="true" t="shared" si="0" ref="D13:M13">SUM(D11:D12)</f>
        <v>573497</v>
      </c>
      <c r="E13" s="132">
        <f t="shared" si="0"/>
        <v>1592769</v>
      </c>
      <c r="F13" s="109">
        <f t="shared" si="0"/>
        <v>607380</v>
      </c>
      <c r="G13" s="132">
        <f t="shared" si="0"/>
        <v>1766586</v>
      </c>
      <c r="H13" s="109">
        <f t="shared" si="0"/>
        <v>611364</v>
      </c>
      <c r="I13" s="132">
        <f t="shared" si="0"/>
        <v>1803183</v>
      </c>
      <c r="J13" s="109">
        <f t="shared" si="0"/>
        <v>613918</v>
      </c>
      <c r="K13" s="132">
        <f t="shared" si="0"/>
        <v>1835315</v>
      </c>
      <c r="L13" s="110">
        <f t="shared" si="0"/>
        <v>612476</v>
      </c>
      <c r="M13" s="134">
        <f t="shared" si="0"/>
        <v>1830507</v>
      </c>
      <c r="N13" s="110">
        <f>SUM(N11:N12)</f>
        <v>605001</v>
      </c>
      <c r="O13" s="134">
        <f>SUM(O11:O12)</f>
        <v>1802313</v>
      </c>
    </row>
    <row r="14" spans="1:15" ht="120" customHeight="1">
      <c r="A14" s="355"/>
      <c r="B14" s="368" t="s">
        <v>57</v>
      </c>
      <c r="C14" s="145" t="s">
        <v>54</v>
      </c>
      <c r="D14" s="107">
        <v>206181</v>
      </c>
      <c r="E14" s="133">
        <v>17664848</v>
      </c>
      <c r="F14" s="107">
        <v>239854</v>
      </c>
      <c r="G14" s="111">
        <v>20459502</v>
      </c>
      <c r="H14" s="107">
        <v>241987</v>
      </c>
      <c r="I14" s="111">
        <v>23755766</v>
      </c>
      <c r="J14" s="107">
        <v>242006</v>
      </c>
      <c r="K14" s="111">
        <v>23578043</v>
      </c>
      <c r="L14" s="105">
        <v>200512</v>
      </c>
      <c r="M14" s="19">
        <v>21684354</v>
      </c>
      <c r="N14" s="141">
        <v>174274</v>
      </c>
      <c r="O14" s="142">
        <v>17527815</v>
      </c>
    </row>
    <row r="15" spans="1:15" ht="120" customHeight="1">
      <c r="A15" s="355"/>
      <c r="B15" s="349"/>
      <c r="C15" s="143" t="s">
        <v>55</v>
      </c>
      <c r="D15" s="107">
        <v>323267</v>
      </c>
      <c r="E15" s="133">
        <v>44481131</v>
      </c>
      <c r="F15" s="107">
        <v>475376</v>
      </c>
      <c r="G15" s="133">
        <v>46736245</v>
      </c>
      <c r="H15" s="107">
        <v>323592</v>
      </c>
      <c r="I15" s="133">
        <v>54077672</v>
      </c>
      <c r="J15" s="107">
        <v>324552</v>
      </c>
      <c r="K15" s="133">
        <v>53118093</v>
      </c>
      <c r="L15" s="108">
        <v>365632</v>
      </c>
      <c r="M15" s="19">
        <v>52780260</v>
      </c>
      <c r="N15" s="142">
        <v>378256</v>
      </c>
      <c r="O15" s="141">
        <v>50313086</v>
      </c>
    </row>
    <row r="16" spans="1:15" ht="120" customHeight="1">
      <c r="A16" s="355"/>
      <c r="B16" s="349"/>
      <c r="C16" s="144" t="s">
        <v>56</v>
      </c>
      <c r="D16" s="109">
        <f aca="true" t="shared" si="1" ref="D16:M16">SUM(D14:D15)</f>
        <v>529448</v>
      </c>
      <c r="E16" s="132">
        <f t="shared" si="1"/>
        <v>62145979</v>
      </c>
      <c r="F16" s="109">
        <f t="shared" si="1"/>
        <v>715230</v>
      </c>
      <c r="G16" s="132">
        <f t="shared" si="1"/>
        <v>67195747</v>
      </c>
      <c r="H16" s="109">
        <f t="shared" si="1"/>
        <v>565579</v>
      </c>
      <c r="I16" s="132">
        <f t="shared" si="1"/>
        <v>77833438</v>
      </c>
      <c r="J16" s="109">
        <f t="shared" si="1"/>
        <v>566558</v>
      </c>
      <c r="K16" s="132">
        <f t="shared" si="1"/>
        <v>76696136</v>
      </c>
      <c r="L16" s="110">
        <f t="shared" si="1"/>
        <v>566144</v>
      </c>
      <c r="M16" s="131">
        <f t="shared" si="1"/>
        <v>74464614</v>
      </c>
      <c r="N16" s="110">
        <f>SUM(N14:N15)</f>
        <v>552530</v>
      </c>
      <c r="O16" s="131">
        <f>SUM(O14:O15)</f>
        <v>67840901</v>
      </c>
    </row>
    <row r="17" spans="1:15" ht="199.5" customHeight="1">
      <c r="A17" s="355"/>
      <c r="B17" s="350" t="s">
        <v>114</v>
      </c>
      <c r="C17" s="351"/>
      <c r="D17" s="101">
        <f aca="true" t="shared" si="2" ref="D17:M17">D13+D16</f>
        <v>1102945</v>
      </c>
      <c r="E17" s="101">
        <f t="shared" si="2"/>
        <v>63738748</v>
      </c>
      <c r="F17" s="101">
        <f t="shared" si="2"/>
        <v>1322610</v>
      </c>
      <c r="G17" s="101">
        <f t="shared" si="2"/>
        <v>68962333</v>
      </c>
      <c r="H17" s="101">
        <f t="shared" si="2"/>
        <v>1176943</v>
      </c>
      <c r="I17" s="101">
        <f t="shared" si="2"/>
        <v>79636621</v>
      </c>
      <c r="J17" s="101">
        <f t="shared" si="2"/>
        <v>1180476</v>
      </c>
      <c r="K17" s="101">
        <f t="shared" si="2"/>
        <v>78531451</v>
      </c>
      <c r="L17" s="102">
        <f t="shared" si="2"/>
        <v>1178620</v>
      </c>
      <c r="M17" s="103">
        <f t="shared" si="2"/>
        <v>76295121</v>
      </c>
      <c r="N17" s="102">
        <f>N13+N16</f>
        <v>1157531</v>
      </c>
      <c r="O17" s="103">
        <f>O13+O16</f>
        <v>69643214</v>
      </c>
    </row>
    <row r="18" spans="1:15" ht="149.25" customHeight="1">
      <c r="A18" s="358"/>
      <c r="B18" s="373" t="s">
        <v>115</v>
      </c>
      <c r="C18" s="374"/>
      <c r="D18" s="111">
        <v>576679</v>
      </c>
      <c r="E18" s="112"/>
      <c r="F18" s="111">
        <v>607839</v>
      </c>
      <c r="G18" s="112"/>
      <c r="H18" s="111">
        <v>611363</v>
      </c>
      <c r="I18" s="112"/>
      <c r="J18" s="111">
        <v>613815</v>
      </c>
      <c r="K18" s="112"/>
      <c r="L18" s="113">
        <v>612482</v>
      </c>
      <c r="M18" s="114"/>
      <c r="N18" s="129">
        <v>605001</v>
      </c>
      <c r="O18" s="114"/>
    </row>
    <row r="19" spans="1:15" ht="120" customHeight="1">
      <c r="A19" s="354" t="s">
        <v>58</v>
      </c>
      <c r="B19" s="348" t="s">
        <v>53</v>
      </c>
      <c r="C19" s="143" t="s">
        <v>54</v>
      </c>
      <c r="D19" s="104">
        <v>241879</v>
      </c>
      <c r="E19" s="104">
        <v>220940</v>
      </c>
      <c r="F19" s="104">
        <v>276756</v>
      </c>
      <c r="G19" s="104">
        <v>388361</v>
      </c>
      <c r="H19" s="107">
        <v>279076</v>
      </c>
      <c r="I19" s="107">
        <v>404683</v>
      </c>
      <c r="J19" s="104">
        <v>280847</v>
      </c>
      <c r="K19" s="104">
        <v>421163</v>
      </c>
      <c r="L19" s="115">
        <v>229692</v>
      </c>
      <c r="M19" s="116">
        <v>355315</v>
      </c>
      <c r="N19" s="129">
        <v>205676</v>
      </c>
      <c r="O19" s="140">
        <v>304642</v>
      </c>
    </row>
    <row r="20" spans="1:15" ht="120" customHeight="1">
      <c r="A20" s="355"/>
      <c r="B20" s="349"/>
      <c r="C20" s="143" t="s">
        <v>55</v>
      </c>
      <c r="D20" s="104">
        <v>331636</v>
      </c>
      <c r="E20" s="104">
        <v>310346</v>
      </c>
      <c r="F20" s="104">
        <v>330624</v>
      </c>
      <c r="G20" s="104">
        <v>494751</v>
      </c>
      <c r="H20" s="104">
        <v>331871</v>
      </c>
      <c r="I20" s="104">
        <v>497341</v>
      </c>
      <c r="J20" s="104">
        <v>333071</v>
      </c>
      <c r="K20" s="104">
        <v>499494</v>
      </c>
      <c r="L20" s="105">
        <v>382784</v>
      </c>
      <c r="M20" s="106">
        <v>562853</v>
      </c>
      <c r="N20" s="140">
        <v>399325</v>
      </c>
      <c r="O20" s="140">
        <v>599281</v>
      </c>
    </row>
    <row r="21" spans="1:15" ht="120" customHeight="1">
      <c r="A21" s="355"/>
      <c r="B21" s="349"/>
      <c r="C21" s="146" t="s">
        <v>56</v>
      </c>
      <c r="D21" s="117">
        <f aca="true" t="shared" si="3" ref="D21:M21">SUM(D19:D20)</f>
        <v>573515</v>
      </c>
      <c r="E21" s="117">
        <f t="shared" si="3"/>
        <v>531286</v>
      </c>
      <c r="F21" s="117">
        <f t="shared" si="3"/>
        <v>607380</v>
      </c>
      <c r="G21" s="117">
        <f t="shared" si="3"/>
        <v>883112</v>
      </c>
      <c r="H21" s="117">
        <f t="shared" si="3"/>
        <v>610947</v>
      </c>
      <c r="I21" s="117">
        <f t="shared" si="3"/>
        <v>902024</v>
      </c>
      <c r="J21" s="117">
        <f t="shared" si="3"/>
        <v>613918</v>
      </c>
      <c r="K21" s="117">
        <f t="shared" si="3"/>
        <v>920657</v>
      </c>
      <c r="L21" s="118">
        <f t="shared" si="3"/>
        <v>612476</v>
      </c>
      <c r="M21" s="119">
        <f t="shared" si="3"/>
        <v>918168</v>
      </c>
      <c r="N21" s="118">
        <f>SUM(N19:N20)</f>
        <v>605001</v>
      </c>
      <c r="O21" s="119">
        <f>SUM(O19:O20)</f>
        <v>903923</v>
      </c>
    </row>
    <row r="22" spans="1:15" ht="120" customHeight="1">
      <c r="A22" s="355"/>
      <c r="B22" s="348" t="s">
        <v>57</v>
      </c>
      <c r="C22" s="143" t="s">
        <v>54</v>
      </c>
      <c r="D22" s="104">
        <v>206010</v>
      </c>
      <c r="E22" s="111">
        <v>7103648</v>
      </c>
      <c r="F22" s="104">
        <v>239432</v>
      </c>
      <c r="G22" s="111">
        <v>8512911</v>
      </c>
      <c r="H22" s="104">
        <v>241953</v>
      </c>
      <c r="I22" s="111">
        <v>15844650</v>
      </c>
      <c r="J22" s="104">
        <v>241896</v>
      </c>
      <c r="K22" s="111">
        <v>15710343</v>
      </c>
      <c r="L22" s="105">
        <v>200367</v>
      </c>
      <c r="M22" s="129">
        <v>14445521</v>
      </c>
      <c r="N22" s="129">
        <v>174088</v>
      </c>
      <c r="O22" s="129">
        <v>11679345</v>
      </c>
    </row>
    <row r="23" spans="1:15" ht="120" customHeight="1">
      <c r="A23" s="355"/>
      <c r="B23" s="349"/>
      <c r="C23" s="143" t="s">
        <v>55</v>
      </c>
      <c r="D23" s="104">
        <v>323192</v>
      </c>
      <c r="E23" s="111">
        <v>17062454</v>
      </c>
      <c r="F23" s="104">
        <v>322289</v>
      </c>
      <c r="G23" s="111">
        <v>18037192</v>
      </c>
      <c r="H23" s="104">
        <v>323579</v>
      </c>
      <c r="I23" s="111">
        <v>36050526</v>
      </c>
      <c r="J23" s="104">
        <v>324524</v>
      </c>
      <c r="K23" s="111">
        <v>35405227</v>
      </c>
      <c r="L23" s="105">
        <v>365664</v>
      </c>
      <c r="M23" s="129">
        <v>35182075</v>
      </c>
      <c r="N23" s="129">
        <v>378208</v>
      </c>
      <c r="O23" s="129">
        <v>33735486</v>
      </c>
    </row>
    <row r="24" spans="1:15" ht="120" customHeight="1">
      <c r="A24" s="355"/>
      <c r="B24" s="349"/>
      <c r="C24" s="146" t="s">
        <v>56</v>
      </c>
      <c r="D24" s="117">
        <f aca="true" t="shared" si="4" ref="D24:M24">SUM(D22:D23)</f>
        <v>529202</v>
      </c>
      <c r="E24" s="120">
        <f t="shared" si="4"/>
        <v>24166102</v>
      </c>
      <c r="F24" s="117">
        <f t="shared" si="4"/>
        <v>561721</v>
      </c>
      <c r="G24" s="120">
        <f t="shared" si="4"/>
        <v>26550103</v>
      </c>
      <c r="H24" s="117">
        <f t="shared" si="4"/>
        <v>565532</v>
      </c>
      <c r="I24" s="120">
        <f t="shared" si="4"/>
        <v>51895176</v>
      </c>
      <c r="J24" s="117">
        <f t="shared" si="4"/>
        <v>566420</v>
      </c>
      <c r="K24" s="120">
        <f t="shared" si="4"/>
        <v>51115570</v>
      </c>
      <c r="L24" s="118">
        <f t="shared" si="4"/>
        <v>566031</v>
      </c>
      <c r="M24" s="130">
        <f t="shared" si="4"/>
        <v>49627596</v>
      </c>
      <c r="N24" s="118">
        <f>SUM(N22:N23)</f>
        <v>552296</v>
      </c>
      <c r="O24" s="130">
        <f>SUM(O22:O23)</f>
        <v>45414831</v>
      </c>
    </row>
    <row r="25" spans="1:15" ht="199.5" customHeight="1">
      <c r="A25" s="355"/>
      <c r="B25" s="350" t="s">
        <v>114</v>
      </c>
      <c r="C25" s="351"/>
      <c r="D25" s="120">
        <f aca="true" t="shared" si="5" ref="D25:M25">D21+D24</f>
        <v>1102717</v>
      </c>
      <c r="E25" s="120">
        <f t="shared" si="5"/>
        <v>24697388</v>
      </c>
      <c r="F25" s="120">
        <f t="shared" si="5"/>
        <v>1169101</v>
      </c>
      <c r="G25" s="120">
        <f t="shared" si="5"/>
        <v>27433215</v>
      </c>
      <c r="H25" s="120">
        <f t="shared" si="5"/>
        <v>1176479</v>
      </c>
      <c r="I25" s="120">
        <f t="shared" si="5"/>
        <v>52797200</v>
      </c>
      <c r="J25" s="120">
        <f t="shared" si="5"/>
        <v>1180338</v>
      </c>
      <c r="K25" s="120">
        <f t="shared" si="5"/>
        <v>52036227</v>
      </c>
      <c r="L25" s="121">
        <f t="shared" si="5"/>
        <v>1178507</v>
      </c>
      <c r="M25" s="122">
        <f t="shared" si="5"/>
        <v>50545764</v>
      </c>
      <c r="N25" s="121">
        <f>N21+N24</f>
        <v>1157297</v>
      </c>
      <c r="O25" s="122">
        <f>O21+O24</f>
        <v>46318754</v>
      </c>
    </row>
    <row r="26" spans="1:15" ht="149.25" customHeight="1">
      <c r="A26" s="355"/>
      <c r="B26" s="352" t="s">
        <v>115</v>
      </c>
      <c r="C26" s="353"/>
      <c r="D26" s="111">
        <v>576671</v>
      </c>
      <c r="E26" s="112"/>
      <c r="F26" s="111">
        <v>607840</v>
      </c>
      <c r="G26" s="112"/>
      <c r="H26" s="111">
        <v>610946</v>
      </c>
      <c r="I26" s="112"/>
      <c r="J26" s="111">
        <v>613815</v>
      </c>
      <c r="K26" s="112"/>
      <c r="L26" s="113">
        <v>612482</v>
      </c>
      <c r="M26" s="114"/>
      <c r="N26" s="129">
        <v>605001</v>
      </c>
      <c r="O26" s="114"/>
    </row>
    <row r="27" spans="1:15" ht="120" customHeight="1" thickBot="1">
      <c r="A27" s="345" t="s">
        <v>59</v>
      </c>
      <c r="B27" s="346"/>
      <c r="C27" s="347"/>
      <c r="D27" s="123">
        <v>0.2842</v>
      </c>
      <c r="E27" s="125"/>
      <c r="F27" s="123">
        <v>0.3887</v>
      </c>
      <c r="G27" s="124"/>
      <c r="H27" s="123">
        <v>0.3887</v>
      </c>
      <c r="I27" s="126"/>
      <c r="J27" s="123">
        <v>0.3985</v>
      </c>
      <c r="K27" s="124"/>
      <c r="L27" s="127">
        <v>0.3985</v>
      </c>
      <c r="M27" s="128"/>
      <c r="N27" s="139">
        <v>0.3991</v>
      </c>
      <c r="O27" s="128"/>
    </row>
    <row r="28" ht="18" thickTop="1"/>
  </sheetData>
  <sheetProtection/>
  <mergeCells count="21">
    <mergeCell ref="N7:O8"/>
    <mergeCell ref="L7:M8"/>
    <mergeCell ref="B18:C18"/>
    <mergeCell ref="B11:B13"/>
    <mergeCell ref="J7:K8"/>
    <mergeCell ref="H7:I8"/>
    <mergeCell ref="A1:F1"/>
    <mergeCell ref="F3:I4"/>
    <mergeCell ref="A11:A18"/>
    <mergeCell ref="A7:C10"/>
    <mergeCell ref="D7:E8"/>
    <mergeCell ref="B14:B16"/>
    <mergeCell ref="B17:C17"/>
    <mergeCell ref="F7:G8"/>
    <mergeCell ref="A5:H6"/>
    <mergeCell ref="A27:C27"/>
    <mergeCell ref="B19:B21"/>
    <mergeCell ref="B22:B24"/>
    <mergeCell ref="B25:C25"/>
    <mergeCell ref="B26:C26"/>
    <mergeCell ref="A19:A2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50" zoomScaleNormal="50" zoomScaleSheetLayoutView="50" zoomScalePageLayoutView="0" workbookViewId="0" topLeftCell="A1">
      <selection activeCell="G2" sqref="G2"/>
    </sheetView>
  </sheetViews>
  <sheetFormatPr defaultColWidth="9.00390625" defaultRowHeight="13.5"/>
  <cols>
    <col min="1" max="2" width="20.625" style="271" customWidth="1"/>
    <col min="3" max="4" width="21.875" style="271" customWidth="1"/>
    <col min="5" max="5" width="15.625" style="271" customWidth="1"/>
    <col min="6" max="6" width="16.625" style="271" customWidth="1"/>
    <col min="7" max="7" width="15.625" style="271" customWidth="1"/>
    <col min="8" max="8" width="16.625" style="271" customWidth="1"/>
    <col min="9" max="9" width="15.625" style="271" customWidth="1"/>
    <col min="10" max="10" width="16.625" style="271" customWidth="1"/>
    <col min="11" max="11" width="15.625" style="271" customWidth="1"/>
    <col min="12" max="12" width="16.625" style="271" customWidth="1"/>
    <col min="13" max="13" width="15.625" style="271" customWidth="1"/>
    <col min="14" max="14" width="16.625" style="271" customWidth="1"/>
    <col min="15" max="15" width="15.625" style="271" customWidth="1"/>
    <col min="16" max="16" width="16.625" style="271" customWidth="1"/>
    <col min="17" max="17" width="15.625" style="271" customWidth="1"/>
    <col min="18" max="18" width="16.625" style="271" customWidth="1"/>
    <col min="19" max="16384" width="9.00390625" style="271" customWidth="1"/>
  </cols>
  <sheetData>
    <row r="1" spans="1:18" ht="51" customHeight="1">
      <c r="A1" s="375"/>
      <c r="B1" s="375"/>
      <c r="C1" s="375"/>
      <c r="D1" s="375"/>
      <c r="E1" s="375"/>
      <c r="F1" s="53"/>
      <c r="G1" s="53"/>
      <c r="H1" s="53"/>
      <c r="N1" s="53"/>
      <c r="O1" s="53"/>
      <c r="P1" s="53"/>
      <c r="Q1" s="53"/>
      <c r="R1" s="53"/>
    </row>
    <row r="2" spans="1:18" ht="18" customHeight="1">
      <c r="A2" s="270"/>
      <c r="B2" s="270"/>
      <c r="C2" s="270"/>
      <c r="D2" s="270"/>
      <c r="E2" s="270"/>
      <c r="F2" s="53"/>
      <c r="G2" s="53"/>
      <c r="H2" s="53"/>
      <c r="M2" s="270"/>
      <c r="N2" s="53"/>
      <c r="O2" s="53"/>
      <c r="P2" s="53"/>
      <c r="Q2" s="53"/>
      <c r="R2" s="53"/>
    </row>
    <row r="3" spans="5:20" ht="18" customHeight="1">
      <c r="E3" s="376"/>
      <c r="F3" s="376"/>
      <c r="G3" s="376"/>
      <c r="H3" s="376"/>
      <c r="K3" s="273"/>
      <c r="L3" s="273"/>
      <c r="M3" s="376"/>
      <c r="N3" s="376"/>
      <c r="O3" s="376"/>
      <c r="P3" s="376"/>
      <c r="Q3" s="272"/>
      <c r="R3" s="272"/>
      <c r="S3" s="273"/>
      <c r="T3" s="273"/>
    </row>
    <row r="4" spans="5:20" ht="18" customHeight="1">
      <c r="E4" s="376"/>
      <c r="F4" s="376"/>
      <c r="G4" s="376"/>
      <c r="H4" s="376"/>
      <c r="K4" s="273"/>
      <c r="L4" s="273"/>
      <c r="M4" s="376"/>
      <c r="N4" s="376"/>
      <c r="O4" s="376"/>
      <c r="P4" s="376"/>
      <c r="Q4" s="272"/>
      <c r="R4" s="272"/>
      <c r="S4" s="273"/>
      <c r="T4" s="273"/>
    </row>
    <row r="5" spans="1:4" ht="18" customHeight="1">
      <c r="A5" s="377"/>
      <c r="B5" s="377"/>
      <c r="C5" s="377"/>
      <c r="D5" s="377"/>
    </row>
    <row r="6" spans="1:4" ht="18" customHeight="1" thickBot="1">
      <c r="A6" s="377"/>
      <c r="B6" s="377"/>
      <c r="C6" s="377"/>
      <c r="D6" s="377"/>
    </row>
    <row r="7" spans="1:18" ht="30" customHeight="1" thickTop="1">
      <c r="A7" s="371" t="s">
        <v>196</v>
      </c>
      <c r="B7" s="371"/>
      <c r="C7" s="382" t="s">
        <v>197</v>
      </c>
      <c r="D7" s="383"/>
      <c r="E7" s="390" t="s">
        <v>113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1"/>
      <c r="Q7" s="189"/>
      <c r="R7" s="189"/>
    </row>
    <row r="8" spans="1:16" ht="30" customHeight="1">
      <c r="A8" s="372"/>
      <c r="B8" s="372"/>
      <c r="C8" s="384"/>
      <c r="D8" s="385"/>
      <c r="E8" s="386" t="s">
        <v>180</v>
      </c>
      <c r="F8" s="387"/>
      <c r="G8" s="386" t="s">
        <v>181</v>
      </c>
      <c r="H8" s="387"/>
      <c r="I8" s="386" t="s">
        <v>182</v>
      </c>
      <c r="J8" s="387"/>
      <c r="K8" s="389" t="s">
        <v>183</v>
      </c>
      <c r="L8" s="389"/>
      <c r="M8" s="389" t="s">
        <v>184</v>
      </c>
      <c r="N8" s="389"/>
      <c r="O8" s="387" t="s">
        <v>198</v>
      </c>
      <c r="P8" s="388"/>
    </row>
    <row r="9" spans="1:16" ht="30" customHeight="1">
      <c r="A9" s="86" t="s">
        <v>151</v>
      </c>
      <c r="B9" s="76" t="s">
        <v>164</v>
      </c>
      <c r="C9" s="86" t="s">
        <v>151</v>
      </c>
      <c r="D9" s="76" t="s">
        <v>164</v>
      </c>
      <c r="E9" s="77" t="s">
        <v>151</v>
      </c>
      <c r="F9" s="32" t="s">
        <v>167</v>
      </c>
      <c r="G9" s="77" t="s">
        <v>151</v>
      </c>
      <c r="H9" s="32" t="s">
        <v>167</v>
      </c>
      <c r="I9" s="77" t="s">
        <v>151</v>
      </c>
      <c r="J9" s="32" t="s">
        <v>167</v>
      </c>
      <c r="K9" s="77" t="s">
        <v>151</v>
      </c>
      <c r="L9" s="32" t="s">
        <v>167</v>
      </c>
      <c r="M9" s="77" t="s">
        <v>151</v>
      </c>
      <c r="N9" s="32" t="s">
        <v>167</v>
      </c>
      <c r="O9" s="192" t="s">
        <v>151</v>
      </c>
      <c r="P9" s="84" t="s">
        <v>167</v>
      </c>
    </row>
    <row r="10" spans="1:16" ht="30" customHeight="1">
      <c r="A10" s="81" t="s">
        <v>165</v>
      </c>
      <c r="B10" s="78" t="s">
        <v>166</v>
      </c>
      <c r="C10" s="81" t="s">
        <v>165</v>
      </c>
      <c r="D10" s="78" t="s">
        <v>166</v>
      </c>
      <c r="E10" s="87" t="s">
        <v>168</v>
      </c>
      <c r="F10" s="82" t="s">
        <v>166</v>
      </c>
      <c r="G10" s="87" t="s">
        <v>168</v>
      </c>
      <c r="H10" s="82" t="s">
        <v>166</v>
      </c>
      <c r="I10" s="87" t="s">
        <v>168</v>
      </c>
      <c r="J10" s="82" t="s">
        <v>166</v>
      </c>
      <c r="K10" s="87" t="s">
        <v>168</v>
      </c>
      <c r="L10" s="82" t="s">
        <v>166</v>
      </c>
      <c r="M10" s="83" t="s">
        <v>169</v>
      </c>
      <c r="N10" s="194" t="s">
        <v>166</v>
      </c>
      <c r="O10" s="193" t="s">
        <v>169</v>
      </c>
      <c r="P10" s="85" t="s">
        <v>166</v>
      </c>
    </row>
    <row r="11" spans="1:16" ht="120" customHeight="1">
      <c r="A11" s="129">
        <v>205821</v>
      </c>
      <c r="B11" s="129">
        <v>594053</v>
      </c>
      <c r="C11" s="129">
        <f>SUM(A11-'42'!N11)</f>
        <v>145</v>
      </c>
      <c r="D11" s="129">
        <f>SUM(B11-'42'!O11)</f>
        <v>-10756</v>
      </c>
      <c r="E11" s="135">
        <f>SUM('42'!F11/'42'!D11)*100</f>
        <v>114.41919306760819</v>
      </c>
      <c r="F11" s="135">
        <f>SUM('42'!G11/'42'!E11)*100</f>
        <v>117.55839933771533</v>
      </c>
      <c r="G11" s="135">
        <f>SUM('42'!H11/'42'!F11)*100</f>
        <v>100.9875124658544</v>
      </c>
      <c r="H11" s="135">
        <f>SUM('42'!I11/'42'!G11)*100</f>
        <v>104.06423200831685</v>
      </c>
      <c r="I11" s="135">
        <f>SUM('42'!J11/'42'!H11)*100</f>
        <v>100.48588674330654</v>
      </c>
      <c r="J11" s="135">
        <f>SUM('42'!K11/'42'!I11)*100</f>
        <v>103.46650926271231</v>
      </c>
      <c r="K11" s="135">
        <f>SUM('42'!L11/'42'!J11)*100</f>
        <v>81.78545613803956</v>
      </c>
      <c r="L11" s="135">
        <f>SUM('42'!M11/'42'!K11)*100</f>
        <v>84.5829583781887</v>
      </c>
      <c r="M11" s="135">
        <f>SUM('42'!N11/'42'!L11)*100</f>
        <v>89.54425926893404</v>
      </c>
      <c r="N11" s="135">
        <f>SUM('42'!O11/'42'!M11)*100</f>
        <v>85.34038284074266</v>
      </c>
      <c r="O11" s="191">
        <f>SUM(A11/'42'!N11)*100</f>
        <v>100.07049923180146</v>
      </c>
      <c r="P11" s="201">
        <f>SUM(B11/'42'!O11)*100</f>
        <v>98.22158731103539</v>
      </c>
    </row>
    <row r="12" spans="1:16" ht="120" customHeight="1">
      <c r="A12" s="140">
        <v>399643</v>
      </c>
      <c r="B12" s="140">
        <v>1190281</v>
      </c>
      <c r="C12" s="129">
        <f>SUM(A12-'42'!N12)</f>
        <v>318</v>
      </c>
      <c r="D12" s="129">
        <f>SUM(B12-'42'!O12)</f>
        <v>-7223</v>
      </c>
      <c r="E12" s="135">
        <f>SUM('42'!F12/'42'!D12)*100</f>
        <v>99.70025752522481</v>
      </c>
      <c r="F12" s="135">
        <f>SUM('42'!G12/'42'!E12)*100</f>
        <v>106.18692375953194</v>
      </c>
      <c r="G12" s="135">
        <f>SUM('42'!H12/'42'!F12)*100</f>
        <v>100.37837543554006</v>
      </c>
      <c r="H12" s="135">
        <f>SUM('42'!I12/'42'!G12)*100</f>
        <v>100.50282930007577</v>
      </c>
      <c r="I12" s="135">
        <f>SUM('42'!J12/'42'!H12)*100</f>
        <v>100.36037664783429</v>
      </c>
      <c r="J12" s="135">
        <f>SUM('42'!K12/'42'!I12)*100</f>
        <v>100.40870686557068</v>
      </c>
      <c r="K12" s="135">
        <f>SUM('42'!L12/'42'!J12)*100</f>
        <v>114.92564648378274</v>
      </c>
      <c r="L12" s="135">
        <f>SUM('42'!M12/'42'!K12)*100</f>
        <v>112.468757425281</v>
      </c>
      <c r="M12" s="135">
        <f>SUM('42'!N12/'42'!L12)*100</f>
        <v>104.32123599732486</v>
      </c>
      <c r="N12" s="135">
        <f>SUM('42'!O12/'42'!M12)*100</f>
        <v>106.7479642183802</v>
      </c>
      <c r="O12" s="191">
        <f>SUM(A12/'42'!N12)*100</f>
        <v>100.07963438302134</v>
      </c>
      <c r="P12" s="201">
        <f>SUM(B12/'42'!O12)*100</f>
        <v>99.39682873710652</v>
      </c>
    </row>
    <row r="13" spans="1:16" ht="120" customHeight="1">
      <c r="A13" s="134">
        <f>SUM(A11:A12)</f>
        <v>605464</v>
      </c>
      <c r="B13" s="134">
        <f>SUM(B11:B12)</f>
        <v>1784334</v>
      </c>
      <c r="C13" s="190">
        <f>SUM(A13-'42'!N13)</f>
        <v>463</v>
      </c>
      <c r="D13" s="190">
        <f>SUM(B13-'42'!O13)</f>
        <v>-17979</v>
      </c>
      <c r="E13" s="138">
        <f>SUM('42'!F13/'42'!D13)*100</f>
        <v>105.90813901380479</v>
      </c>
      <c r="F13" s="138">
        <f>SUM('42'!G13/'42'!E13)*100</f>
        <v>110.9128819056624</v>
      </c>
      <c r="G13" s="138">
        <f>SUM('42'!H13/'42'!F13)*100</f>
        <v>100.65593203595773</v>
      </c>
      <c r="H13" s="138">
        <f>SUM('42'!I13/'42'!G13)*100</f>
        <v>102.07162289296983</v>
      </c>
      <c r="I13" s="138">
        <f>SUM('42'!J13/'42'!H13)*100</f>
        <v>100.4177543983617</v>
      </c>
      <c r="J13" s="138">
        <f>SUM('42'!K13/'42'!I13)*100</f>
        <v>101.78196001182354</v>
      </c>
      <c r="K13" s="138">
        <f>SUM('42'!L13/'42'!J13)*100</f>
        <v>99.76511521082621</v>
      </c>
      <c r="L13" s="138">
        <f>SUM('42'!M13/'42'!K13)*100</f>
        <v>99.73802862178972</v>
      </c>
      <c r="M13" s="138">
        <f>SUM('42'!N13/'42'!L13)*100</f>
        <v>98.77954401478588</v>
      </c>
      <c r="N13" s="138">
        <f>SUM('42'!O13/'42'!M13)*100</f>
        <v>98.45977098148218</v>
      </c>
      <c r="O13" s="195">
        <f>SUM(A13/'42'!N13)*100</f>
        <v>100.07652879912594</v>
      </c>
      <c r="P13" s="202">
        <f>SUM(B13/'42'!O13)*100</f>
        <v>99.00244852031805</v>
      </c>
    </row>
    <row r="14" spans="1:16" ht="120" customHeight="1">
      <c r="A14" s="141">
        <v>173822</v>
      </c>
      <c r="B14" s="142">
        <v>15999392</v>
      </c>
      <c r="C14" s="129">
        <f>SUM(A14-'42'!N14)</f>
        <v>-452</v>
      </c>
      <c r="D14" s="129">
        <f>SUM(B14-'42'!O14)</f>
        <v>-1528423</v>
      </c>
      <c r="E14" s="135">
        <f>SUM('42'!F14/'42'!D14)*100</f>
        <v>116.33176674863348</v>
      </c>
      <c r="F14" s="135">
        <f>SUM('42'!G14/'42'!E14)*100</f>
        <v>115.82042483467731</v>
      </c>
      <c r="G14" s="135">
        <f>SUM('42'!H14/'42'!F14)*100</f>
        <v>100.88929098534942</v>
      </c>
      <c r="H14" s="135">
        <f>SUM('42'!I14/'42'!G14)*100</f>
        <v>116.11116438709017</v>
      </c>
      <c r="I14" s="135">
        <f>SUM('42'!J14/'42'!H14)*100</f>
        <v>100.00785166145289</v>
      </c>
      <c r="J14" s="135">
        <f>SUM('42'!K14/'42'!I14)*100</f>
        <v>99.25187426075843</v>
      </c>
      <c r="K14" s="135">
        <f>SUM('42'!L14/'42'!J14)*100</f>
        <v>82.85414411212945</v>
      </c>
      <c r="L14" s="135">
        <f>SUM('42'!M14/'42'!K14)*100</f>
        <v>91.968421637029</v>
      </c>
      <c r="M14" s="135">
        <f>SUM('42'!N14/'42'!L14)*100</f>
        <v>86.91449888285987</v>
      </c>
      <c r="N14" s="135">
        <f>SUM('42'!O14/'42'!M14)*100</f>
        <v>80.8316217305805</v>
      </c>
      <c r="O14" s="191">
        <f>SUM(A14/'42'!N14)*100</f>
        <v>99.74063830519756</v>
      </c>
      <c r="P14" s="201">
        <f>SUM(B14/'42'!O14)*100</f>
        <v>91.28001408047723</v>
      </c>
    </row>
    <row r="15" spans="1:16" ht="120" customHeight="1">
      <c r="A15" s="142">
        <v>377349</v>
      </c>
      <c r="B15" s="141">
        <v>50816231</v>
      </c>
      <c r="C15" s="129">
        <f>SUM(A15-'42'!N15)</f>
        <v>-907</v>
      </c>
      <c r="D15" s="129">
        <f>SUM(B15-'42'!O15)</f>
        <v>503145</v>
      </c>
      <c r="E15" s="135">
        <f>SUM('42'!F15/'42'!D15)*100</f>
        <v>147.05367389804712</v>
      </c>
      <c r="F15" s="135">
        <f>SUM('42'!G15/'42'!E15)*100</f>
        <v>105.06982162841139</v>
      </c>
      <c r="G15" s="135">
        <f>SUM('42'!H15/'42'!F15)*100</f>
        <v>68.07074820773451</v>
      </c>
      <c r="H15" s="135">
        <f>SUM('42'!I15/'42'!G15)*100</f>
        <v>115.70820890724104</v>
      </c>
      <c r="I15" s="135">
        <f>SUM('42'!J15/'42'!H15)*100</f>
        <v>100.29666988059039</v>
      </c>
      <c r="J15" s="135">
        <f>SUM('42'!K15/'42'!I15)*100</f>
        <v>98.22555416216882</v>
      </c>
      <c r="K15" s="135">
        <f>SUM('42'!L15/'42'!J15)*100</f>
        <v>112.65744780497424</v>
      </c>
      <c r="L15" s="135">
        <f>SUM('42'!M15/'42'!K15)*100</f>
        <v>99.36399636937267</v>
      </c>
      <c r="M15" s="135">
        <f>SUM('42'!N15/'42'!L15)*100</f>
        <v>103.4526518466655</v>
      </c>
      <c r="N15" s="135">
        <f>SUM('42'!O15/'42'!M15)*100</f>
        <v>95.32557437193375</v>
      </c>
      <c r="O15" s="191">
        <f>SUM(A15/'42'!N15)*100</f>
        <v>99.76021530392116</v>
      </c>
      <c r="P15" s="201">
        <f>SUM(B15/'42'!O15)*100</f>
        <v>101.00002810402049</v>
      </c>
    </row>
    <row r="16" spans="1:16" ht="120" customHeight="1">
      <c r="A16" s="134">
        <f>SUM(A14:A15)</f>
        <v>551171</v>
      </c>
      <c r="B16" s="134">
        <f>SUM(B14:B15)</f>
        <v>66815623</v>
      </c>
      <c r="C16" s="190">
        <f>SUM(A16-'42'!N16)</f>
        <v>-1359</v>
      </c>
      <c r="D16" s="190">
        <f>SUM(B16-'42'!O16)</f>
        <v>-1025278</v>
      </c>
      <c r="E16" s="138">
        <f>SUM('42'!F16/'42'!D16)*100</f>
        <v>135.08975385684715</v>
      </c>
      <c r="F16" s="138">
        <f>SUM('42'!G16/'42'!E16)*100</f>
        <v>108.12565524150806</v>
      </c>
      <c r="G16" s="138">
        <f>SUM('42'!H16/'42'!F16)*100</f>
        <v>79.07652083945025</v>
      </c>
      <c r="H16" s="138">
        <f>SUM('42'!I16/'42'!G16)*100</f>
        <v>115.83089923831042</v>
      </c>
      <c r="I16" s="138">
        <f>SUM('42'!J16/'42'!H16)*100</f>
        <v>100.17309695020502</v>
      </c>
      <c r="J16" s="138">
        <f>SUM('42'!K16/'42'!I16)*100</f>
        <v>98.53880025189173</v>
      </c>
      <c r="K16" s="138">
        <f>SUM('42'!L16/'42'!J16)*100</f>
        <v>99.92692716367962</v>
      </c>
      <c r="L16" s="138">
        <f>SUM('42'!M16/'42'!K16)*100</f>
        <v>97.09043751565268</v>
      </c>
      <c r="M16" s="138">
        <f>SUM('42'!N16/'42'!L16)*100</f>
        <v>97.59531144019896</v>
      </c>
      <c r="N16" s="138">
        <f>SUM('42'!O16/'42'!M16)*100</f>
        <v>91.10488506661702</v>
      </c>
      <c r="O16" s="195">
        <f>SUM(A16/'42'!N16)*100</f>
        <v>99.75404050458798</v>
      </c>
      <c r="P16" s="202">
        <f>SUM(B16/'42'!O16)*100</f>
        <v>98.48870226531926</v>
      </c>
    </row>
    <row r="17" spans="1:16" ht="199.5" customHeight="1">
      <c r="A17" s="130">
        <f>A13+A16</f>
        <v>1156635</v>
      </c>
      <c r="B17" s="130">
        <f>B13+B16</f>
        <v>68599957</v>
      </c>
      <c r="C17" s="190">
        <f>SUM(A17-'42'!N17)</f>
        <v>-896</v>
      </c>
      <c r="D17" s="190">
        <f>SUM(B17-'42'!O17)</f>
        <v>-1043257</v>
      </c>
      <c r="E17" s="138">
        <f>SUM('42'!F17/'42'!D17)*100</f>
        <v>119.91622429042246</v>
      </c>
      <c r="F17" s="138">
        <f>SUM('42'!G17/'42'!E17)*100</f>
        <v>108.19530531098603</v>
      </c>
      <c r="G17" s="138">
        <f>SUM('42'!H17/'42'!F17)*100</f>
        <v>88.98639810677372</v>
      </c>
      <c r="H17" s="138">
        <f>SUM('42'!I17/'42'!G17)*100</f>
        <v>115.47843226243522</v>
      </c>
      <c r="I17" s="138">
        <f>SUM('42'!J17/'42'!H17)*100</f>
        <v>100.30018446092971</v>
      </c>
      <c r="J17" s="138">
        <f>SUM('42'!K17/'42'!I17)*100</f>
        <v>98.61223393694716</v>
      </c>
      <c r="K17" s="138">
        <f>SUM('42'!L17/'42'!J17)*100</f>
        <v>99.842775287257</v>
      </c>
      <c r="L17" s="138">
        <f>SUM('42'!M17/'42'!K17)*100</f>
        <v>97.15231289945223</v>
      </c>
      <c r="M17" s="138">
        <f>SUM('42'!N17/'42'!L17)*100</f>
        <v>98.21070404371214</v>
      </c>
      <c r="N17" s="138">
        <f>SUM('42'!O17/'42'!M17)*100</f>
        <v>91.28134681115453</v>
      </c>
      <c r="O17" s="198">
        <f>SUM(A17/'42'!N17)*100</f>
        <v>99.92259386573664</v>
      </c>
      <c r="P17" s="202">
        <f>SUM(B17/'42'!O17)*100</f>
        <v>98.50199762463576</v>
      </c>
    </row>
    <row r="18" spans="1:16" ht="150" customHeight="1">
      <c r="A18" s="129">
        <v>605464</v>
      </c>
      <c r="B18" s="136"/>
      <c r="C18" s="129">
        <f>SUM(A18-'42'!N18)</f>
        <v>463</v>
      </c>
      <c r="D18" s="129">
        <f>SUM(B18-'42'!O18)</f>
        <v>0</v>
      </c>
      <c r="E18" s="135">
        <f>SUM('42'!F18/'42'!D18)*100</f>
        <v>105.40335264505904</v>
      </c>
      <c r="F18" s="137"/>
      <c r="G18" s="135">
        <f>SUM('42'!H18/'42'!F18)*100</f>
        <v>100.5797587848098</v>
      </c>
      <c r="H18" s="137"/>
      <c r="I18" s="135">
        <f>SUM('42'!J18/'42'!H18)*100</f>
        <v>100.40107104944198</v>
      </c>
      <c r="J18" s="137"/>
      <c r="K18" s="135">
        <f>SUM('42'!L18/'42'!J18)*100</f>
        <v>99.7828335899253</v>
      </c>
      <c r="L18" s="137"/>
      <c r="M18" s="135">
        <f>SUM('42'!N18/'42'!L18)*100</f>
        <v>98.77857634999886</v>
      </c>
      <c r="N18" s="196"/>
      <c r="O18" s="199">
        <f>SUM(A18/'42'!N18)*100</f>
        <v>100.07652879912594</v>
      </c>
      <c r="P18" s="197"/>
    </row>
    <row r="19" spans="1:16" ht="120" customHeight="1">
      <c r="A19" s="129">
        <v>205821</v>
      </c>
      <c r="B19" s="140">
        <v>299249</v>
      </c>
      <c r="C19" s="129">
        <f>SUM(A19-'42'!N19)</f>
        <v>145</v>
      </c>
      <c r="D19" s="129">
        <f>SUM(B19-'42'!O19)</f>
        <v>-5393</v>
      </c>
      <c r="E19" s="135">
        <f>SUM('42'!F19/'42'!D19)*100</f>
        <v>114.41919306760819</v>
      </c>
      <c r="F19" s="135">
        <f>SUM('42'!G19/'42'!E19)*100</f>
        <v>175.7766814519779</v>
      </c>
      <c r="G19" s="135">
        <f>SUM('42'!H19/'42'!F19)*100</f>
        <v>100.83828354218156</v>
      </c>
      <c r="H19" s="135">
        <f>SUM('42'!I19/'42'!G19)*100</f>
        <v>104.20279070246497</v>
      </c>
      <c r="I19" s="135">
        <f>SUM('42'!J19/'42'!H19)*100</f>
        <v>100.63459416073042</v>
      </c>
      <c r="J19" s="135">
        <f>SUM('42'!K19/'42'!I19)*100</f>
        <v>104.07232327525494</v>
      </c>
      <c r="K19" s="135">
        <f>SUM('42'!L19/'42'!J19)*100</f>
        <v>81.78545613803956</v>
      </c>
      <c r="L19" s="135">
        <f>SUM('42'!M19/'42'!K19)*100</f>
        <v>84.36519827240284</v>
      </c>
      <c r="M19" s="135">
        <f>SUM('42'!N19/'42'!L19)*100</f>
        <v>89.54425926893404</v>
      </c>
      <c r="N19" s="135">
        <f>SUM('42'!O19/'42'!M19)*100</f>
        <v>85.73857000126648</v>
      </c>
      <c r="O19" s="199">
        <f>SUM(A19/'42'!N19)*100</f>
        <v>100.07049923180146</v>
      </c>
      <c r="P19" s="203">
        <f>SUM(B19/'42'!O19)*100</f>
        <v>98.22972538258021</v>
      </c>
    </row>
    <row r="20" spans="1:16" ht="120" customHeight="1">
      <c r="A20" s="140">
        <v>399641</v>
      </c>
      <c r="B20" s="140">
        <v>595764</v>
      </c>
      <c r="C20" s="129">
        <f>SUM(A20-'42'!N20)</f>
        <v>316</v>
      </c>
      <c r="D20" s="129">
        <f>SUM(B20-'42'!O20)</f>
        <v>-3517</v>
      </c>
      <c r="E20" s="135">
        <f>SUM('42'!F20/'42'!D20)*100</f>
        <v>99.69484615662955</v>
      </c>
      <c r="F20" s="135">
        <f>SUM('42'!G20/'42'!E20)*100</f>
        <v>159.41916441649</v>
      </c>
      <c r="G20" s="135">
        <f>SUM('42'!H20/'42'!F20)*100</f>
        <v>100.37716560201315</v>
      </c>
      <c r="H20" s="135">
        <f>SUM('42'!I20/'42'!G20)*100</f>
        <v>100.5234956574115</v>
      </c>
      <c r="I20" s="135">
        <f>SUM('42'!J20/'42'!H20)*100</f>
        <v>100.361586279006</v>
      </c>
      <c r="J20" s="135">
        <f>SUM('42'!K20/'42'!I20)*100</f>
        <v>100.43290217376007</v>
      </c>
      <c r="K20" s="135">
        <f>SUM('42'!L20/'42'!J20)*100</f>
        <v>114.92564648378274</v>
      </c>
      <c r="L20" s="135">
        <f>SUM('42'!M20/'42'!K20)*100</f>
        <v>112.68463685249472</v>
      </c>
      <c r="M20" s="135">
        <f>SUM('42'!N20/'42'!L20)*100</f>
        <v>104.32123599732486</v>
      </c>
      <c r="N20" s="135">
        <f>SUM('42'!O20/'42'!M20)*100</f>
        <v>106.47202733218086</v>
      </c>
      <c r="O20" s="199">
        <f>SUM(A20/'42'!N20)*100</f>
        <v>100.07913353784512</v>
      </c>
      <c r="P20" s="203">
        <f>SUM(B20/'42'!O20)*100</f>
        <v>99.41313006753091</v>
      </c>
    </row>
    <row r="21" spans="1:16" ht="120" customHeight="1">
      <c r="A21" s="130">
        <f>SUM(A19:A20)</f>
        <v>605462</v>
      </c>
      <c r="B21" s="130">
        <f>SUM(B19:B20)</f>
        <v>895013</v>
      </c>
      <c r="C21" s="190">
        <f>SUM(A21-'42'!N21)</f>
        <v>461</v>
      </c>
      <c r="D21" s="190">
        <f>SUM(B21-'42'!O21)</f>
        <v>-8910</v>
      </c>
      <c r="E21" s="138">
        <f>SUM('42'!F21/'42'!D21)*100</f>
        <v>105.90481504407035</v>
      </c>
      <c r="F21" s="138">
        <f>SUM('42'!G21/'42'!E21)*100</f>
        <v>166.2215831021333</v>
      </c>
      <c r="G21" s="138">
        <f>SUM('42'!H21/'42'!F21)*100</f>
        <v>100.58727649906155</v>
      </c>
      <c r="H21" s="138">
        <f>SUM('42'!I21/'42'!G21)*100</f>
        <v>102.14151772368622</v>
      </c>
      <c r="I21" s="138">
        <f>SUM('42'!J21/'42'!H21)*100</f>
        <v>100.48629422846827</v>
      </c>
      <c r="J21" s="138">
        <f>SUM('42'!K21/'42'!I21)*100</f>
        <v>102.06568783092247</v>
      </c>
      <c r="K21" s="138">
        <f>SUM('42'!L21/'42'!J21)*100</f>
        <v>99.76511521082621</v>
      </c>
      <c r="L21" s="138">
        <f>SUM('42'!M21/'42'!K21)*100</f>
        <v>99.72964958719697</v>
      </c>
      <c r="M21" s="138">
        <f>SUM('42'!N21/'42'!L21)*100</f>
        <v>98.77954401478588</v>
      </c>
      <c r="N21" s="138">
        <f>SUM('42'!O21/'42'!M21)*100</f>
        <v>98.44854100774586</v>
      </c>
      <c r="O21" s="200">
        <f>SUM(A21/'42'!N21)*100</f>
        <v>100.07619822115996</v>
      </c>
      <c r="P21" s="204">
        <f>SUM(B21/'42'!O21)*100</f>
        <v>99.01429657172126</v>
      </c>
    </row>
    <row r="22" spans="1:16" ht="120" customHeight="1">
      <c r="A22" s="129">
        <v>173822</v>
      </c>
      <c r="B22" s="129">
        <v>10660684</v>
      </c>
      <c r="C22" s="129">
        <f>SUM(A22-'42'!N22)</f>
        <v>-266</v>
      </c>
      <c r="D22" s="129">
        <f>SUM(B22-'42'!O22)</f>
        <v>-1018661</v>
      </c>
      <c r="E22" s="135">
        <f>SUM('42'!F22/'42'!D22)*100</f>
        <v>116.22348429687878</v>
      </c>
      <c r="F22" s="135">
        <f>SUM('42'!G22/'42'!E22)*100</f>
        <v>119.83858152881449</v>
      </c>
      <c r="G22" s="135">
        <f>SUM('42'!H22/'42'!F22)*100</f>
        <v>101.05290855023557</v>
      </c>
      <c r="H22" s="135">
        <f>SUM('42'!I22/'42'!G22)*100</f>
        <v>186.1249342322503</v>
      </c>
      <c r="I22" s="135">
        <f>SUM('42'!J22/'42'!H22)*100</f>
        <v>99.97644170562052</v>
      </c>
      <c r="J22" s="135">
        <f>SUM('42'!K22/'42'!I22)*100</f>
        <v>99.15235110904943</v>
      </c>
      <c r="K22" s="135">
        <f>SUM('42'!L22/'42'!J22)*100</f>
        <v>82.83187816251612</v>
      </c>
      <c r="L22" s="135">
        <f>SUM('42'!M22/'42'!K22)*100</f>
        <v>91.94911275966413</v>
      </c>
      <c r="M22" s="135">
        <f>SUM('42'!N22/'42'!L22)*100</f>
        <v>86.8845668198855</v>
      </c>
      <c r="N22" s="135">
        <f>SUM('42'!O22/'42'!M22)*100</f>
        <v>80.85097796057339</v>
      </c>
      <c r="O22" s="199">
        <f>SUM(A22/'42'!N22)*100</f>
        <v>99.84720371306466</v>
      </c>
      <c r="P22" s="203">
        <f>SUM(B22/'42'!O22)*100</f>
        <v>91.27809821526807</v>
      </c>
    </row>
    <row r="23" spans="1:16" ht="120" customHeight="1">
      <c r="A23" s="129">
        <v>377349</v>
      </c>
      <c r="B23" s="129">
        <v>33868011</v>
      </c>
      <c r="C23" s="129">
        <f>SUM(A23-'42'!N23)</f>
        <v>-859</v>
      </c>
      <c r="D23" s="129">
        <f>SUM(B23-'42'!O23)</f>
        <v>132525</v>
      </c>
      <c r="E23" s="135">
        <f>SUM('42'!F23/'42'!D23)*100</f>
        <v>99.7205995197901</v>
      </c>
      <c r="F23" s="135">
        <f>SUM('42'!G23/'42'!E23)*100</f>
        <v>105.71276558459878</v>
      </c>
      <c r="G23" s="135">
        <f>SUM('42'!H23/'42'!F23)*100</f>
        <v>100.40026187676278</v>
      </c>
      <c r="H23" s="135">
        <f>SUM('42'!I23/'42'!G23)*100</f>
        <v>199.86772885713032</v>
      </c>
      <c r="I23" s="135">
        <f>SUM('42'!J23/'42'!H23)*100</f>
        <v>100.29204614638157</v>
      </c>
      <c r="J23" s="135">
        <f>SUM('42'!K23/'42'!I23)*100</f>
        <v>98.21001502169483</v>
      </c>
      <c r="K23" s="135">
        <f>SUM('42'!L23/'42'!J23)*100</f>
        <v>112.67702850944768</v>
      </c>
      <c r="L23" s="135">
        <f>SUM('42'!M23/'42'!K23)*100</f>
        <v>99.36972018284193</v>
      </c>
      <c r="M23" s="135">
        <f>SUM('42'!N23/'42'!L23)*100</f>
        <v>103.43047168985736</v>
      </c>
      <c r="N23" s="135">
        <f>SUM('42'!O23/'42'!M23)*100</f>
        <v>95.88827833491914</v>
      </c>
      <c r="O23" s="199">
        <f>SUM(A23/'42'!N23)*100</f>
        <v>99.77287630087149</v>
      </c>
      <c r="P23" s="203">
        <f>SUM(B23/'42'!O23)*100</f>
        <v>100.3928356034355</v>
      </c>
    </row>
    <row r="24" spans="1:16" ht="120" customHeight="1">
      <c r="A24" s="130">
        <f>SUM(A22:A23)</f>
        <v>551171</v>
      </c>
      <c r="B24" s="130">
        <f>SUM(B22:B23)</f>
        <v>44528695</v>
      </c>
      <c r="C24" s="190">
        <f>SUM(A24-'42'!N24)</f>
        <v>-1125</v>
      </c>
      <c r="D24" s="190">
        <f>SUM(B24-'42'!O24)</f>
        <v>-886136</v>
      </c>
      <c r="E24" s="138">
        <f>SUM('42'!F24/'42'!D24)*100</f>
        <v>106.14491252867526</v>
      </c>
      <c r="F24" s="138">
        <f>SUM('42'!G24/'42'!E24)*100</f>
        <v>109.86506222641947</v>
      </c>
      <c r="G24" s="138">
        <f>SUM('42'!H24/'42'!F24)*100</f>
        <v>100.67845068993326</v>
      </c>
      <c r="H24" s="138">
        <f>SUM('42'!I24/'42'!G24)*100</f>
        <v>195.4612982104062</v>
      </c>
      <c r="I24" s="138">
        <f>SUM('42'!J24/'42'!H24)*100</f>
        <v>100.15702029239723</v>
      </c>
      <c r="J24" s="138">
        <f>SUM('42'!K24/'42'!I24)*100</f>
        <v>98.49772934578736</v>
      </c>
      <c r="K24" s="138">
        <f>SUM('42'!L24/'42'!J24)*100</f>
        <v>99.9313230465026</v>
      </c>
      <c r="L24" s="138">
        <f>SUM('42'!M24/'42'!K24)*100</f>
        <v>97.08900047480641</v>
      </c>
      <c r="M24" s="138">
        <f>SUM('42'!N24/'42'!L24)*100</f>
        <v>97.57345445744137</v>
      </c>
      <c r="N24" s="138">
        <f>SUM('42'!O24/'42'!M24)*100</f>
        <v>91.51124507421234</v>
      </c>
      <c r="O24" s="200">
        <f>SUM(A24/'42'!N24)*100</f>
        <v>99.7963048799919</v>
      </c>
      <c r="P24" s="204">
        <f>SUM(B24/'42'!O24)*100</f>
        <v>98.04879599794172</v>
      </c>
    </row>
    <row r="25" spans="1:16" ht="199.5" customHeight="1">
      <c r="A25" s="130">
        <f>A21+A24</f>
        <v>1156633</v>
      </c>
      <c r="B25" s="130">
        <f>B21+B24</f>
        <v>45423708</v>
      </c>
      <c r="C25" s="190">
        <f>SUM(A25-'42'!N25)</f>
        <v>-664</v>
      </c>
      <c r="D25" s="190">
        <f>SUM(B25-'42'!O25)</f>
        <v>-895046</v>
      </c>
      <c r="E25" s="138">
        <f>SUM('42'!F25/'42'!D25)*100</f>
        <v>106.0200395931141</v>
      </c>
      <c r="F25" s="138">
        <f>SUM('42'!G25/'42'!E25)*100</f>
        <v>111.07739409527841</v>
      </c>
      <c r="G25" s="138">
        <f>SUM('42'!H25/'42'!F25)*100</f>
        <v>100.6310831998262</v>
      </c>
      <c r="H25" s="138">
        <f>SUM('42'!I25/'42'!G25)*100</f>
        <v>192.4572092625673</v>
      </c>
      <c r="I25" s="138">
        <f>SUM('42'!J25/'42'!H25)*100</f>
        <v>100.32801265470953</v>
      </c>
      <c r="J25" s="138">
        <f>SUM('42'!K25/'42'!I25)*100</f>
        <v>98.55868682430129</v>
      </c>
      <c r="K25" s="138">
        <f>SUM('42'!L25/'42'!J25)*100</f>
        <v>99.8448749426012</v>
      </c>
      <c r="L25" s="138">
        <f>SUM('42'!M25/'42'!K25)*100</f>
        <v>97.13572046643581</v>
      </c>
      <c r="M25" s="138">
        <f>SUM('42'!N25/'42'!L25)*100</f>
        <v>98.20026525086402</v>
      </c>
      <c r="N25" s="138">
        <f>SUM('42'!O25/'42'!M25)*100</f>
        <v>91.63726163086584</v>
      </c>
      <c r="O25" s="200">
        <f>SUM(A25/'42'!N25)*100</f>
        <v>99.94262492687702</v>
      </c>
      <c r="P25" s="205">
        <f>SUM(B25/'42'!O25)*100</f>
        <v>98.06763800252484</v>
      </c>
    </row>
    <row r="26" spans="1:16" ht="150" customHeight="1">
      <c r="A26" s="129">
        <v>605464</v>
      </c>
      <c r="B26" s="136"/>
      <c r="C26" s="190">
        <f>SUM(A26-'42'!N26)</f>
        <v>463</v>
      </c>
      <c r="D26" s="136"/>
      <c r="E26" s="135">
        <f>SUM('42'!F26/'42'!D26)*100</f>
        <v>105.40498828621519</v>
      </c>
      <c r="F26" s="137"/>
      <c r="G26" s="135">
        <f>SUM('42'!H26/'42'!F26)*100</f>
        <v>100.51098973414057</v>
      </c>
      <c r="H26" s="137"/>
      <c r="I26" s="135">
        <f>SUM('42'!J26/'42'!H26)*100</f>
        <v>100.46959960454771</v>
      </c>
      <c r="J26" s="137"/>
      <c r="K26" s="135">
        <f>SUM('42'!L26/'42'!J26)*100</f>
        <v>99.7828335899253</v>
      </c>
      <c r="L26" s="137"/>
      <c r="M26" s="135">
        <f>SUM('42'!N26/'42'!L26)*100</f>
        <v>98.77857634999886</v>
      </c>
      <c r="N26" s="196"/>
      <c r="O26" s="200">
        <f>SUM(A26/'42'!N26)*100</f>
        <v>100.07652879912594</v>
      </c>
      <c r="P26" s="197"/>
    </row>
    <row r="27" spans="1:18" ht="120" customHeight="1" thickBot="1">
      <c r="A27" s="139">
        <v>0.3983</v>
      </c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80"/>
      <c r="P27" s="381"/>
      <c r="Q27" s="274"/>
      <c r="R27" s="274"/>
    </row>
    <row r="28" ht="18" thickTop="1"/>
  </sheetData>
  <sheetProtection/>
  <mergeCells count="14">
    <mergeCell ref="B27:P27"/>
    <mergeCell ref="A7:B8"/>
    <mergeCell ref="C7:D8"/>
    <mergeCell ref="E8:F8"/>
    <mergeCell ref="G8:H8"/>
    <mergeCell ref="O8:P8"/>
    <mergeCell ref="I8:J8"/>
    <mergeCell ref="K8:L8"/>
    <mergeCell ref="M8:N8"/>
    <mergeCell ref="E7:P7"/>
    <mergeCell ref="A1:E1"/>
    <mergeCell ref="E3:H4"/>
    <mergeCell ref="A5:D6"/>
    <mergeCell ref="M3:P4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zoomScalePageLayoutView="0" workbookViewId="0" topLeftCell="A1">
      <selection activeCell="E5" sqref="E5"/>
    </sheetView>
  </sheetViews>
  <sheetFormatPr defaultColWidth="9.00390625" defaultRowHeight="13.5"/>
  <cols>
    <col min="1" max="1" width="20.625" style="53" customWidth="1"/>
    <col min="2" max="2" width="21.00390625" style="53" customWidth="1"/>
    <col min="3" max="7" width="20.375" style="53" customWidth="1"/>
    <col min="8" max="8" width="21.25390625" style="53" customWidth="1"/>
    <col min="9" max="16384" width="9.00390625" style="53" customWidth="1"/>
  </cols>
  <sheetData>
    <row r="1" spans="1:8" ht="50.25" customHeight="1">
      <c r="A1" s="339"/>
      <c r="B1" s="339"/>
      <c r="C1" s="339"/>
      <c r="D1" s="339"/>
      <c r="E1" s="339"/>
      <c r="F1" s="339"/>
      <c r="G1" s="339"/>
      <c r="H1" s="339"/>
    </row>
    <row r="2" spans="1:8" ht="19.5" customHeight="1">
      <c r="A2" s="243"/>
      <c r="B2" s="243"/>
      <c r="C2" s="243"/>
      <c r="D2" s="243"/>
      <c r="E2" s="243"/>
      <c r="F2" s="243"/>
      <c r="G2" s="243"/>
      <c r="H2" s="243"/>
    </row>
    <row r="3" spans="1:8" ht="25.5" customHeight="1">
      <c r="A3" s="275" t="s">
        <v>118</v>
      </c>
      <c r="B3" s="275"/>
      <c r="C3" s="275"/>
      <c r="D3" s="276"/>
      <c r="E3" s="30"/>
      <c r="F3" s="30"/>
      <c r="G3" s="54"/>
      <c r="H3" s="54"/>
    </row>
    <row r="4" spans="1:8" ht="24.75" customHeight="1">
      <c r="A4" s="275" t="s">
        <v>119</v>
      </c>
      <c r="B4" s="275"/>
      <c r="C4" s="275"/>
      <c r="D4" s="276"/>
      <c r="E4" s="30"/>
      <c r="F4" s="30"/>
      <c r="G4" s="54"/>
      <c r="H4" s="54"/>
    </row>
    <row r="5" spans="1:8" ht="24.75" customHeight="1">
      <c r="A5" s="277" t="s">
        <v>120</v>
      </c>
      <c r="B5" s="275"/>
      <c r="C5" s="275"/>
      <c r="D5" s="276"/>
      <c r="E5" s="30"/>
      <c r="F5" s="30"/>
      <c r="G5" s="54"/>
      <c r="H5" s="54"/>
    </row>
    <row r="6" spans="1:8" ht="24.75" customHeight="1">
      <c r="A6" s="277" t="s">
        <v>121</v>
      </c>
      <c r="B6" s="275"/>
      <c r="C6" s="275"/>
      <c r="D6" s="276"/>
      <c r="E6" s="30"/>
      <c r="F6" s="30"/>
      <c r="G6" s="54"/>
      <c r="H6" s="54"/>
    </row>
    <row r="7" spans="1:8" ht="24.75" customHeight="1" thickBot="1">
      <c r="A7" s="278"/>
      <c r="B7" s="278"/>
      <c r="C7" s="278"/>
      <c r="D7" s="30"/>
      <c r="E7" s="30"/>
      <c r="F7" s="399" t="s">
        <v>105</v>
      </c>
      <c r="G7" s="399"/>
      <c r="H7" s="278"/>
    </row>
    <row r="8" spans="1:8" ht="0" customHeight="1" hidden="1">
      <c r="A8" s="30"/>
      <c r="B8" s="30"/>
      <c r="C8" s="30"/>
      <c r="D8" s="30"/>
      <c r="E8" s="30"/>
      <c r="F8" s="30"/>
      <c r="G8" s="30"/>
      <c r="H8" s="30"/>
    </row>
    <row r="9" spans="1:8" ht="0" customHeight="1" hidden="1" thickBot="1">
      <c r="A9" s="30"/>
      <c r="B9" s="30"/>
      <c r="C9" s="30"/>
      <c r="D9" s="30"/>
      <c r="E9" s="30"/>
      <c r="F9" s="30"/>
      <c r="G9" s="30"/>
      <c r="H9" s="30"/>
    </row>
    <row r="10" spans="1:8" ht="0" customHeight="1" hidden="1" thickBot="1">
      <c r="A10" s="30"/>
      <c r="B10" s="30"/>
      <c r="C10" s="30"/>
      <c r="D10" s="30"/>
      <c r="E10" s="30"/>
      <c r="F10" s="30"/>
      <c r="G10" s="30"/>
      <c r="H10" s="30"/>
    </row>
    <row r="11" spans="1:8" ht="0" customHeight="1" hidden="1" thickBot="1">
      <c r="A11" s="30"/>
      <c r="B11" s="30"/>
      <c r="C11" s="30"/>
      <c r="D11" s="30"/>
      <c r="E11" s="30"/>
      <c r="F11" s="30"/>
      <c r="G11" s="30"/>
      <c r="H11" s="30"/>
    </row>
    <row r="12" spans="1:8" s="218" customFormat="1" ht="49.5" customHeight="1">
      <c r="A12" s="395" t="s">
        <v>152</v>
      </c>
      <c r="B12" s="393" t="s">
        <v>122</v>
      </c>
      <c r="C12" s="323"/>
      <c r="D12" s="323"/>
      <c r="E12" s="323"/>
      <c r="F12" s="330"/>
      <c r="G12" s="397" t="s">
        <v>128</v>
      </c>
      <c r="H12" s="176"/>
    </row>
    <row r="13" spans="1:8" s="218" customFormat="1" ht="49.5" customHeight="1">
      <c r="A13" s="396"/>
      <c r="B13" s="23" t="s">
        <v>60</v>
      </c>
      <c r="C13" s="23" t="s">
        <v>61</v>
      </c>
      <c r="D13" s="23" t="s">
        <v>62</v>
      </c>
      <c r="E13" s="23" t="s">
        <v>63</v>
      </c>
      <c r="F13" s="279" t="s">
        <v>56</v>
      </c>
      <c r="G13" s="398"/>
      <c r="H13" s="176"/>
    </row>
    <row r="14" spans="1:8" s="218" customFormat="1" ht="64.5" customHeight="1">
      <c r="A14" s="24" t="s">
        <v>116</v>
      </c>
      <c r="B14" s="18">
        <v>390183</v>
      </c>
      <c r="C14" s="21">
        <v>365988</v>
      </c>
      <c r="D14" s="21">
        <v>744636</v>
      </c>
      <c r="E14" s="22">
        <v>481919</v>
      </c>
      <c r="F14" s="149">
        <f>SUM(B14:E14)</f>
        <v>1982726</v>
      </c>
      <c r="G14" s="175">
        <v>108.4</v>
      </c>
      <c r="H14" s="177"/>
    </row>
    <row r="15" spans="1:8" s="218" customFormat="1" ht="64.5" customHeight="1">
      <c r="A15" s="37" t="s">
        <v>117</v>
      </c>
      <c r="B15" s="151">
        <v>425088</v>
      </c>
      <c r="C15" s="148">
        <v>951704</v>
      </c>
      <c r="D15" s="147">
        <v>784717</v>
      </c>
      <c r="E15" s="147">
        <v>636011</v>
      </c>
      <c r="F15" s="150">
        <f>SUM(B15:E15)</f>
        <v>2797520</v>
      </c>
      <c r="G15" s="175">
        <f>F15/F14*100</f>
        <v>141.0946343569409</v>
      </c>
      <c r="H15" s="177"/>
    </row>
    <row r="16" spans="1:8" s="218" customFormat="1" ht="64.5" customHeight="1">
      <c r="A16" s="33" t="s">
        <v>133</v>
      </c>
      <c r="B16" s="19">
        <v>591917</v>
      </c>
      <c r="C16" s="22">
        <v>632740</v>
      </c>
      <c r="D16" s="22">
        <v>849157</v>
      </c>
      <c r="E16" s="22">
        <v>905546</v>
      </c>
      <c r="F16" s="152">
        <f>SUM(B16:E16)</f>
        <v>2979360</v>
      </c>
      <c r="G16" s="175">
        <f>F16/F15*100</f>
        <v>106.50004289513568</v>
      </c>
      <c r="H16" s="177"/>
    </row>
    <row r="17" spans="1:8" s="218" customFormat="1" ht="64.5" customHeight="1">
      <c r="A17" s="210" t="s">
        <v>200</v>
      </c>
      <c r="B17" s="211">
        <v>675212</v>
      </c>
      <c r="C17" s="212">
        <v>523464</v>
      </c>
      <c r="D17" s="212">
        <v>547028</v>
      </c>
      <c r="E17" s="212">
        <v>520374</v>
      </c>
      <c r="F17" s="152">
        <f>SUM(B17:E17)</f>
        <v>2266078</v>
      </c>
      <c r="G17" s="206">
        <f>F17/F16*100</f>
        <v>76.05922077224638</v>
      </c>
      <c r="H17" s="177"/>
    </row>
    <row r="18" spans="1:8" s="218" customFormat="1" ht="64.5" customHeight="1" thickBot="1">
      <c r="A18" s="207" t="s">
        <v>201</v>
      </c>
      <c r="B18" s="280">
        <v>551253</v>
      </c>
      <c r="C18" s="208">
        <v>513538</v>
      </c>
      <c r="D18" s="208">
        <v>560951</v>
      </c>
      <c r="E18" s="208">
        <v>511702</v>
      </c>
      <c r="F18" s="208">
        <f>SUM(B18:E18)</f>
        <v>2137444</v>
      </c>
      <c r="G18" s="209">
        <f>F18/F17*100</f>
        <v>94.32349636685056</v>
      </c>
      <c r="H18" s="178"/>
    </row>
    <row r="19" spans="1:8" s="218" customFormat="1" ht="64.5" customHeight="1">
      <c r="A19" s="27"/>
      <c r="B19" s="25"/>
      <c r="C19" s="26"/>
      <c r="D19" s="26"/>
      <c r="E19" s="26"/>
      <c r="F19" s="26"/>
      <c r="G19" s="26"/>
      <c r="H19" s="26"/>
    </row>
    <row r="20" spans="1:8" s="218" customFormat="1" ht="64.5" customHeight="1">
      <c r="A20" s="27"/>
      <c r="B20" s="25"/>
      <c r="C20" s="26"/>
      <c r="D20" s="26"/>
      <c r="E20" s="26"/>
      <c r="F20" s="26"/>
      <c r="G20" s="26"/>
      <c r="H20" s="26"/>
    </row>
    <row r="21" spans="1:8" ht="24.75" customHeight="1">
      <c r="A21" s="277" t="s">
        <v>123</v>
      </c>
      <c r="B21" s="275"/>
      <c r="C21" s="275"/>
      <c r="D21" s="276"/>
      <c r="E21" s="30"/>
      <c r="F21" s="30"/>
      <c r="G21" s="54"/>
      <c r="H21" s="54"/>
    </row>
    <row r="22" spans="1:8" ht="24.75" customHeight="1" thickBot="1">
      <c r="A22" s="281"/>
      <c r="B22" s="281"/>
      <c r="C22" s="281"/>
      <c r="D22" s="282"/>
      <c r="E22" s="282"/>
      <c r="F22" s="283"/>
      <c r="G22" s="278"/>
      <c r="H22" s="283" t="s">
        <v>105</v>
      </c>
    </row>
    <row r="23" spans="1:9" s="218" customFormat="1" ht="50.25" customHeight="1">
      <c r="A23" s="332" t="s">
        <v>152</v>
      </c>
      <c r="B23" s="393" t="s">
        <v>122</v>
      </c>
      <c r="C23" s="323"/>
      <c r="D23" s="323"/>
      <c r="E23" s="323"/>
      <c r="F23" s="323"/>
      <c r="G23" s="323"/>
      <c r="H23" s="394"/>
      <c r="I23" s="28"/>
    </row>
    <row r="24" spans="1:10" s="218" customFormat="1" ht="83.25" customHeight="1">
      <c r="A24" s="392"/>
      <c r="B24" s="179" t="s">
        <v>185</v>
      </c>
      <c r="C24" s="20" t="s">
        <v>186</v>
      </c>
      <c r="D24" s="20" t="s">
        <v>187</v>
      </c>
      <c r="E24" s="20" t="s">
        <v>188</v>
      </c>
      <c r="F24" s="20" t="s">
        <v>189</v>
      </c>
      <c r="G24" s="166" t="s">
        <v>190</v>
      </c>
      <c r="H24" s="167" t="s">
        <v>56</v>
      </c>
      <c r="I24" s="26"/>
      <c r="J24" s="28"/>
    </row>
    <row r="25" spans="1:10" s="218" customFormat="1" ht="66" customHeight="1">
      <c r="A25" s="9" t="s">
        <v>116</v>
      </c>
      <c r="B25" s="168"/>
      <c r="C25" s="169">
        <v>38309</v>
      </c>
      <c r="D25" s="169">
        <v>1900476</v>
      </c>
      <c r="E25" s="169">
        <v>29818</v>
      </c>
      <c r="F25" s="169">
        <v>14123</v>
      </c>
      <c r="G25" s="168"/>
      <c r="H25" s="170">
        <f>SUM(B25:G25)</f>
        <v>1982726</v>
      </c>
      <c r="I25" s="28"/>
      <c r="J25" s="28"/>
    </row>
    <row r="26" spans="1:10" s="218" customFormat="1" ht="66" customHeight="1">
      <c r="A26" s="9" t="s">
        <v>117</v>
      </c>
      <c r="B26" s="169">
        <v>1833343</v>
      </c>
      <c r="C26" s="169">
        <v>2015</v>
      </c>
      <c r="D26" s="169">
        <v>897265</v>
      </c>
      <c r="E26" s="169">
        <v>51215</v>
      </c>
      <c r="F26" s="169">
        <v>6623</v>
      </c>
      <c r="G26" s="171">
        <v>7059</v>
      </c>
      <c r="H26" s="170">
        <f>SUM(B26:G26)</f>
        <v>2797520</v>
      </c>
      <c r="I26" s="29"/>
      <c r="J26" s="29"/>
    </row>
    <row r="27" spans="1:10" s="218" customFormat="1" ht="66" customHeight="1">
      <c r="A27" s="172" t="s">
        <v>133</v>
      </c>
      <c r="B27" s="173">
        <v>2418708</v>
      </c>
      <c r="C27" s="173">
        <v>299</v>
      </c>
      <c r="D27" s="173">
        <v>27231</v>
      </c>
      <c r="E27" s="173">
        <v>504180</v>
      </c>
      <c r="F27" s="173">
        <v>6843</v>
      </c>
      <c r="G27" s="174">
        <v>22099</v>
      </c>
      <c r="H27" s="170">
        <f>SUM(B27:G27)</f>
        <v>2979360</v>
      </c>
      <c r="I27" s="28"/>
      <c r="J27" s="28"/>
    </row>
    <row r="28" spans="1:10" s="218" customFormat="1" ht="66" customHeight="1">
      <c r="A28" s="213" t="s">
        <v>200</v>
      </c>
      <c r="B28" s="214">
        <v>2166357</v>
      </c>
      <c r="C28" s="214">
        <v>121</v>
      </c>
      <c r="D28" s="214">
        <v>16215</v>
      </c>
      <c r="E28" s="214">
        <v>74439</v>
      </c>
      <c r="F28" s="214">
        <v>10</v>
      </c>
      <c r="G28" s="214">
        <v>8936</v>
      </c>
      <c r="H28" s="170">
        <f>SUM(B28:G28)</f>
        <v>2266078</v>
      </c>
      <c r="I28" s="28"/>
      <c r="J28" s="28"/>
    </row>
    <row r="29" spans="1:10" s="218" customFormat="1" ht="66" customHeight="1" thickBot="1">
      <c r="A29" s="8" t="s">
        <v>199</v>
      </c>
      <c r="B29" s="284">
        <v>2036444</v>
      </c>
      <c r="C29" s="284">
        <v>17</v>
      </c>
      <c r="D29" s="284">
        <v>8582</v>
      </c>
      <c r="E29" s="284">
        <v>66800</v>
      </c>
      <c r="F29" s="284">
        <v>0</v>
      </c>
      <c r="G29" s="284">
        <v>25601</v>
      </c>
      <c r="H29" s="39">
        <f>SUM(B29:G29)</f>
        <v>2137444</v>
      </c>
      <c r="I29" s="28"/>
      <c r="J29" s="28"/>
    </row>
    <row r="30" spans="1:8" s="218" customFormat="1" ht="66" customHeight="1">
      <c r="A30" s="27"/>
      <c r="B30" s="28"/>
      <c r="C30" s="28"/>
      <c r="D30" s="28"/>
      <c r="E30" s="28"/>
      <c r="F30" s="28"/>
      <c r="G30" s="28"/>
      <c r="H30" s="28"/>
    </row>
    <row r="31" spans="1:8" s="218" customFormat="1" ht="66" customHeight="1">
      <c r="A31" s="27"/>
      <c r="B31" s="28"/>
      <c r="C31" s="28"/>
      <c r="D31" s="28"/>
      <c r="E31" s="28"/>
      <c r="F31" s="28"/>
      <c r="G31" s="28"/>
      <c r="H31" s="28"/>
    </row>
    <row r="32" spans="1:8" s="218" customFormat="1" ht="66" customHeight="1">
      <c r="A32" s="27"/>
      <c r="B32" s="28"/>
      <c r="C32" s="28"/>
      <c r="D32" s="28"/>
      <c r="E32" s="28"/>
      <c r="F32" s="28"/>
      <c r="G32" s="28"/>
      <c r="H32" s="28"/>
    </row>
    <row r="33" spans="1:8" s="218" customFormat="1" ht="66" customHeight="1">
      <c r="A33" s="5"/>
      <c r="B33" s="6"/>
      <c r="C33" s="6"/>
      <c r="D33" s="6"/>
      <c r="E33" s="6"/>
      <c r="F33" s="6"/>
      <c r="G33" s="6"/>
      <c r="H33" s="6"/>
    </row>
    <row r="34" spans="1:8" s="218" customFormat="1" ht="66" customHeight="1">
      <c r="A34" s="5"/>
      <c r="B34" s="6"/>
      <c r="C34" s="6"/>
      <c r="D34" s="6"/>
      <c r="E34" s="6"/>
      <c r="F34" s="6"/>
      <c r="G34" s="6"/>
      <c r="H34" s="6"/>
    </row>
    <row r="35" spans="1:8" s="218" customFormat="1" ht="64.5" customHeight="1">
      <c r="A35" s="5"/>
      <c r="B35" s="6"/>
      <c r="C35" s="6"/>
      <c r="D35" s="6"/>
      <c r="E35" s="6"/>
      <c r="F35" s="6"/>
      <c r="G35" s="6"/>
      <c r="H35" s="6"/>
    </row>
    <row r="36" spans="1:8" ht="17.25">
      <c r="A36" s="285"/>
      <c r="B36" s="286"/>
      <c r="C36" s="286"/>
      <c r="D36" s="286"/>
      <c r="E36" s="286"/>
      <c r="F36" s="286"/>
      <c r="G36" s="286"/>
      <c r="H36" s="286"/>
    </row>
  </sheetData>
  <sheetProtection/>
  <mergeCells count="7">
    <mergeCell ref="A23:A24"/>
    <mergeCell ref="B12:F12"/>
    <mergeCell ref="B23:H23"/>
    <mergeCell ref="A1:H1"/>
    <mergeCell ref="A12:A13"/>
    <mergeCell ref="G12:G13"/>
    <mergeCell ref="F7:G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="50" zoomScaleNormal="50" zoomScalePageLayoutView="0" workbookViewId="0" topLeftCell="A1">
      <selection activeCell="E7" sqref="E7:F7"/>
    </sheetView>
  </sheetViews>
  <sheetFormatPr defaultColWidth="9.00390625" defaultRowHeight="13.5"/>
  <cols>
    <col min="1" max="2" width="20.625" style="53" customWidth="1"/>
    <col min="3" max="3" width="20.875" style="53" customWidth="1"/>
    <col min="4" max="8" width="20.625" style="53" customWidth="1"/>
    <col min="9" max="16384" width="9.00390625" style="53" customWidth="1"/>
  </cols>
  <sheetData>
    <row r="1" spans="1:8" ht="50.25" customHeight="1">
      <c r="A1" s="339"/>
      <c r="B1" s="339"/>
      <c r="C1" s="339"/>
      <c r="D1" s="339"/>
      <c r="E1" s="339"/>
      <c r="F1" s="339"/>
      <c r="G1" s="339"/>
      <c r="H1" s="339"/>
    </row>
    <row r="2" spans="1:8" ht="19.5" customHeight="1">
      <c r="A2" s="243"/>
      <c r="B2" s="243"/>
      <c r="C2" s="243"/>
      <c r="D2" s="243"/>
      <c r="E2" s="243"/>
      <c r="F2" s="243"/>
      <c r="G2" s="243"/>
      <c r="H2" s="243"/>
    </row>
    <row r="3" spans="1:8" ht="19.5" customHeight="1">
      <c r="A3" s="425" t="s">
        <v>202</v>
      </c>
      <c r="B3" s="425"/>
      <c r="C3" s="425"/>
      <c r="D3" s="425"/>
      <c r="E3" s="30"/>
      <c r="F3" s="30"/>
      <c r="G3" s="30"/>
      <c r="H3" s="341" t="s">
        <v>99</v>
      </c>
    </row>
    <row r="4" spans="1:8" ht="19.5" customHeight="1" thickBot="1">
      <c r="A4" s="426"/>
      <c r="B4" s="426"/>
      <c r="C4" s="426"/>
      <c r="D4" s="426"/>
      <c r="E4" s="30"/>
      <c r="F4" s="30"/>
      <c r="G4" s="30"/>
      <c r="H4" s="341"/>
    </row>
    <row r="5" spans="1:8" s="218" customFormat="1" ht="49.5" customHeight="1">
      <c r="A5" s="332" t="s">
        <v>124</v>
      </c>
      <c r="B5" s="423"/>
      <c r="C5" s="423" t="s">
        <v>125</v>
      </c>
      <c r="D5" s="423"/>
      <c r="E5" s="423" t="s">
        <v>124</v>
      </c>
      <c r="F5" s="423"/>
      <c r="G5" s="423" t="s">
        <v>125</v>
      </c>
      <c r="H5" s="424"/>
    </row>
    <row r="6" spans="1:8" s="218" customFormat="1" ht="65.25" customHeight="1">
      <c r="A6" s="419" t="s">
        <v>64</v>
      </c>
      <c r="B6" s="420"/>
      <c r="C6" s="402">
        <v>571991317</v>
      </c>
      <c r="D6" s="410"/>
      <c r="E6" s="409" t="s">
        <v>65</v>
      </c>
      <c r="F6" s="409"/>
      <c r="G6" s="402">
        <v>2454495</v>
      </c>
      <c r="H6" s="403"/>
    </row>
    <row r="7" spans="1:8" s="218" customFormat="1" ht="64.5" customHeight="1">
      <c r="A7" s="421" t="s">
        <v>66</v>
      </c>
      <c r="B7" s="422"/>
      <c r="C7" s="402">
        <v>99947619</v>
      </c>
      <c r="D7" s="410"/>
      <c r="E7" s="407" t="s">
        <v>67</v>
      </c>
      <c r="F7" s="407"/>
      <c r="G7" s="402">
        <v>3430987</v>
      </c>
      <c r="H7" s="403"/>
    </row>
    <row r="8" spans="1:8" s="218" customFormat="1" ht="64.5" customHeight="1">
      <c r="A8" s="421" t="s">
        <v>68</v>
      </c>
      <c r="B8" s="422"/>
      <c r="C8" s="402">
        <v>140504756</v>
      </c>
      <c r="D8" s="410"/>
      <c r="E8" s="407" t="s">
        <v>69</v>
      </c>
      <c r="F8" s="407"/>
      <c r="G8" s="402">
        <v>11319137</v>
      </c>
      <c r="H8" s="403"/>
    </row>
    <row r="9" spans="1:8" s="218" customFormat="1" ht="64.5" customHeight="1">
      <c r="A9" s="419" t="s">
        <v>70</v>
      </c>
      <c r="B9" s="420"/>
      <c r="C9" s="402">
        <v>102178545</v>
      </c>
      <c r="D9" s="410"/>
      <c r="E9" s="407" t="s">
        <v>141</v>
      </c>
      <c r="F9" s="407"/>
      <c r="G9" s="402">
        <v>8807938</v>
      </c>
      <c r="H9" s="403"/>
    </row>
    <row r="10" spans="1:8" s="218" customFormat="1" ht="64.5" customHeight="1">
      <c r="A10" s="419" t="s">
        <v>71</v>
      </c>
      <c r="B10" s="420"/>
      <c r="C10" s="402">
        <v>186193692</v>
      </c>
      <c r="D10" s="410"/>
      <c r="E10" s="409" t="s">
        <v>72</v>
      </c>
      <c r="F10" s="409"/>
      <c r="G10" s="402">
        <v>34318303</v>
      </c>
      <c r="H10" s="403"/>
    </row>
    <row r="11" spans="1:8" s="218" customFormat="1" ht="64.5" customHeight="1">
      <c r="A11" s="419" t="s">
        <v>73</v>
      </c>
      <c r="B11" s="420"/>
      <c r="C11" s="402">
        <v>89632248</v>
      </c>
      <c r="D11" s="410"/>
      <c r="E11" s="409" t="s">
        <v>74</v>
      </c>
      <c r="F11" s="409"/>
      <c r="G11" s="402">
        <v>37070536</v>
      </c>
      <c r="H11" s="403"/>
    </row>
    <row r="12" spans="1:8" s="218" customFormat="1" ht="64.5" customHeight="1">
      <c r="A12" s="419" t="s">
        <v>75</v>
      </c>
      <c r="B12" s="420"/>
      <c r="C12" s="402">
        <v>48479754</v>
      </c>
      <c r="D12" s="410"/>
      <c r="E12" s="409" t="s">
        <v>76</v>
      </c>
      <c r="F12" s="409"/>
      <c r="G12" s="402">
        <v>51064516</v>
      </c>
      <c r="H12" s="403"/>
    </row>
    <row r="13" spans="1:8" s="218" customFormat="1" ht="64.5" customHeight="1">
      <c r="A13" s="419" t="s">
        <v>77</v>
      </c>
      <c r="B13" s="420"/>
      <c r="C13" s="402">
        <v>39918316</v>
      </c>
      <c r="D13" s="410"/>
      <c r="E13" s="409" t="s">
        <v>78</v>
      </c>
      <c r="F13" s="409"/>
      <c r="G13" s="402">
        <v>31062897</v>
      </c>
      <c r="H13" s="403"/>
    </row>
    <row r="14" spans="1:8" s="218" customFormat="1" ht="64.5" customHeight="1">
      <c r="A14" s="419" t="s">
        <v>79</v>
      </c>
      <c r="B14" s="420"/>
      <c r="C14" s="402">
        <v>188869621</v>
      </c>
      <c r="D14" s="410"/>
      <c r="E14" s="409" t="s">
        <v>80</v>
      </c>
      <c r="F14" s="409"/>
      <c r="G14" s="402">
        <v>12818899</v>
      </c>
      <c r="H14" s="403"/>
    </row>
    <row r="15" spans="1:8" s="218" customFormat="1" ht="64.5" customHeight="1">
      <c r="A15" s="419" t="s">
        <v>81</v>
      </c>
      <c r="B15" s="420"/>
      <c r="C15" s="402">
        <v>112538827</v>
      </c>
      <c r="D15" s="410"/>
      <c r="E15" s="409" t="s">
        <v>82</v>
      </c>
      <c r="F15" s="409"/>
      <c r="G15" s="402">
        <v>27497182</v>
      </c>
      <c r="H15" s="403"/>
    </row>
    <row r="16" spans="1:8" s="218" customFormat="1" ht="64.5" customHeight="1">
      <c r="A16" s="419" t="s">
        <v>83</v>
      </c>
      <c r="B16" s="420"/>
      <c r="C16" s="402">
        <v>49199093</v>
      </c>
      <c r="D16" s="410"/>
      <c r="E16" s="409" t="s">
        <v>84</v>
      </c>
      <c r="F16" s="409"/>
      <c r="G16" s="402">
        <v>9607434</v>
      </c>
      <c r="H16" s="403"/>
    </row>
    <row r="17" spans="1:8" s="218" customFormat="1" ht="64.5" customHeight="1">
      <c r="A17" s="419" t="s">
        <v>85</v>
      </c>
      <c r="B17" s="420"/>
      <c r="C17" s="402">
        <v>55869205</v>
      </c>
      <c r="D17" s="410"/>
      <c r="E17" s="409" t="s">
        <v>86</v>
      </c>
      <c r="F17" s="409"/>
      <c r="G17" s="402">
        <v>1212347</v>
      </c>
      <c r="H17" s="403"/>
    </row>
    <row r="18" spans="1:8" s="218" customFormat="1" ht="64.5" customHeight="1">
      <c r="A18" s="417" t="s">
        <v>87</v>
      </c>
      <c r="B18" s="418"/>
      <c r="C18" s="415">
        <f>SUM(C6:D17)</f>
        <v>1685322993</v>
      </c>
      <c r="D18" s="416"/>
      <c r="E18" s="409" t="s">
        <v>88</v>
      </c>
      <c r="F18" s="409"/>
      <c r="G18" s="402">
        <v>2131799</v>
      </c>
      <c r="H18" s="403"/>
    </row>
    <row r="19" spans="1:8" s="218" customFormat="1" ht="64.5" customHeight="1">
      <c r="A19" s="392" t="s">
        <v>89</v>
      </c>
      <c r="B19" s="407"/>
      <c r="C19" s="402">
        <v>6471758</v>
      </c>
      <c r="D19" s="410"/>
      <c r="E19" s="407" t="s">
        <v>135</v>
      </c>
      <c r="F19" s="407"/>
      <c r="G19" s="402">
        <v>653072</v>
      </c>
      <c r="H19" s="403"/>
    </row>
    <row r="20" spans="1:8" s="218" customFormat="1" ht="64.5" customHeight="1">
      <c r="A20" s="392" t="s">
        <v>90</v>
      </c>
      <c r="B20" s="407"/>
      <c r="C20" s="402">
        <v>33758864</v>
      </c>
      <c r="D20" s="410"/>
      <c r="E20" s="407" t="s">
        <v>136</v>
      </c>
      <c r="F20" s="407"/>
      <c r="G20" s="402">
        <v>5002749</v>
      </c>
      <c r="H20" s="403"/>
    </row>
    <row r="21" spans="1:8" s="218" customFormat="1" ht="64.5" customHeight="1">
      <c r="A21" s="392" t="s">
        <v>91</v>
      </c>
      <c r="B21" s="407"/>
      <c r="C21" s="402">
        <v>35191279</v>
      </c>
      <c r="D21" s="410"/>
      <c r="E21" s="407" t="s">
        <v>137</v>
      </c>
      <c r="F21" s="407"/>
      <c r="G21" s="402">
        <v>1455570</v>
      </c>
      <c r="H21" s="403"/>
    </row>
    <row r="22" spans="1:8" s="218" customFormat="1" ht="64.5" customHeight="1">
      <c r="A22" s="392" t="s">
        <v>92</v>
      </c>
      <c r="B22" s="407"/>
      <c r="C22" s="402">
        <v>45741933</v>
      </c>
      <c r="D22" s="410"/>
      <c r="E22" s="407" t="s">
        <v>138</v>
      </c>
      <c r="F22" s="407"/>
      <c r="G22" s="402">
        <v>980086</v>
      </c>
      <c r="H22" s="403"/>
    </row>
    <row r="23" spans="1:8" s="218" customFormat="1" ht="64.5" customHeight="1">
      <c r="A23" s="392" t="s">
        <v>93</v>
      </c>
      <c r="B23" s="407"/>
      <c r="C23" s="402">
        <v>12071562</v>
      </c>
      <c r="D23" s="410"/>
      <c r="E23" s="407" t="s">
        <v>94</v>
      </c>
      <c r="F23" s="407"/>
      <c r="G23" s="402">
        <v>2157018</v>
      </c>
      <c r="H23" s="403"/>
    </row>
    <row r="24" spans="1:8" s="218" customFormat="1" ht="64.5" customHeight="1">
      <c r="A24" s="392" t="s">
        <v>95</v>
      </c>
      <c r="B24" s="407"/>
      <c r="C24" s="402">
        <v>13546716</v>
      </c>
      <c r="D24" s="410"/>
      <c r="E24" s="407" t="s">
        <v>139</v>
      </c>
      <c r="F24" s="407"/>
      <c r="G24" s="402">
        <v>2885936</v>
      </c>
      <c r="H24" s="403"/>
    </row>
    <row r="25" spans="1:8" s="218" customFormat="1" ht="64.5" customHeight="1">
      <c r="A25" s="392" t="s">
        <v>96</v>
      </c>
      <c r="B25" s="407"/>
      <c r="C25" s="402">
        <v>11146466</v>
      </c>
      <c r="D25" s="410"/>
      <c r="E25" s="408" t="s">
        <v>140</v>
      </c>
      <c r="F25" s="408"/>
      <c r="G25" s="404">
        <f>SUM(C19:D26,G6:H24)</f>
        <v>452120933</v>
      </c>
      <c r="H25" s="405"/>
    </row>
    <row r="26" spans="1:8" s="218" customFormat="1" ht="64.5" customHeight="1" thickBot="1">
      <c r="A26" s="413" t="s">
        <v>134</v>
      </c>
      <c r="B26" s="414"/>
      <c r="C26" s="411">
        <v>48261454</v>
      </c>
      <c r="D26" s="412"/>
      <c r="E26" s="406" t="s">
        <v>97</v>
      </c>
      <c r="F26" s="406"/>
      <c r="G26" s="400">
        <f>C18+G25</f>
        <v>2137443926</v>
      </c>
      <c r="H26" s="401"/>
    </row>
    <row r="31" ht="17.25">
      <c r="C31" s="287"/>
    </row>
  </sheetData>
  <sheetProtection/>
  <mergeCells count="91">
    <mergeCell ref="A1:H1"/>
    <mergeCell ref="H3:H4"/>
    <mergeCell ref="G5:H5"/>
    <mergeCell ref="A5:B5"/>
    <mergeCell ref="E5:F5"/>
    <mergeCell ref="C5:D5"/>
    <mergeCell ref="A3:D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12:D12"/>
    <mergeCell ref="C13:D13"/>
    <mergeCell ref="A22:B22"/>
    <mergeCell ref="A23:B23"/>
    <mergeCell ref="C17:D17"/>
    <mergeCell ref="C23:D23"/>
    <mergeCell ref="C19:D19"/>
    <mergeCell ref="C20:D20"/>
    <mergeCell ref="C21:D21"/>
    <mergeCell ref="C14:D14"/>
    <mergeCell ref="A25:B25"/>
    <mergeCell ref="A18:B18"/>
    <mergeCell ref="A19:B19"/>
    <mergeCell ref="A20:B20"/>
    <mergeCell ref="A21:B21"/>
    <mergeCell ref="A26:B26"/>
    <mergeCell ref="C6:D6"/>
    <mergeCell ref="C7:D7"/>
    <mergeCell ref="C8:D8"/>
    <mergeCell ref="C9:D9"/>
    <mergeCell ref="C10:D10"/>
    <mergeCell ref="C11:D11"/>
    <mergeCell ref="C25:D25"/>
    <mergeCell ref="C18:D18"/>
    <mergeCell ref="A24:B24"/>
    <mergeCell ref="C26:D26"/>
    <mergeCell ref="E6:F6"/>
    <mergeCell ref="E7:F7"/>
    <mergeCell ref="E8:F8"/>
    <mergeCell ref="E9:F9"/>
    <mergeCell ref="E10:F10"/>
    <mergeCell ref="E11:F11"/>
    <mergeCell ref="E12:F12"/>
    <mergeCell ref="E13:F13"/>
    <mergeCell ref="C22:D22"/>
    <mergeCell ref="E14:F14"/>
    <mergeCell ref="E15:F15"/>
    <mergeCell ref="E16:F16"/>
    <mergeCell ref="E17:F17"/>
    <mergeCell ref="C15:D15"/>
    <mergeCell ref="C16:D16"/>
    <mergeCell ref="E23:F23"/>
    <mergeCell ref="E24:F24"/>
    <mergeCell ref="C24:D24"/>
    <mergeCell ref="E25:F25"/>
    <mergeCell ref="E18:F18"/>
    <mergeCell ref="E19:F19"/>
    <mergeCell ref="E20:F20"/>
    <mergeCell ref="E21:F21"/>
    <mergeCell ref="E26:F26"/>
    <mergeCell ref="G6:H6"/>
    <mergeCell ref="G7:H7"/>
    <mergeCell ref="G8:H8"/>
    <mergeCell ref="G9:H9"/>
    <mergeCell ref="G10:H10"/>
    <mergeCell ref="G11:H11"/>
    <mergeCell ref="G12:H12"/>
    <mergeCell ref="G13:H13"/>
    <mergeCell ref="E22:F22"/>
    <mergeCell ref="G14:H14"/>
    <mergeCell ref="G15:H15"/>
    <mergeCell ref="G16:H16"/>
    <mergeCell ref="G17:H17"/>
    <mergeCell ref="G18:H18"/>
    <mergeCell ref="G19:H19"/>
    <mergeCell ref="G20:H20"/>
    <mergeCell ref="G21:H21"/>
    <mergeCell ref="G26:H26"/>
    <mergeCell ref="G22:H22"/>
    <mergeCell ref="G23:H23"/>
    <mergeCell ref="G24:H24"/>
    <mergeCell ref="G25:H25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2012-04-05T11:03:00Z</cp:lastPrinted>
  <dcterms:created xsi:type="dcterms:W3CDTF">2009-06-12T05:54:38Z</dcterms:created>
  <dcterms:modified xsi:type="dcterms:W3CDTF">2012-06-04T05:51:16Z</dcterms:modified>
  <cp:category/>
  <cp:version/>
  <cp:contentType/>
  <cp:contentStatus/>
</cp:coreProperties>
</file>