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330" windowHeight="3990" activeTab="0"/>
  </bookViews>
  <sheets>
    <sheet name="91" sheetId="1" r:id="rId1"/>
    <sheet name="92" sheetId="2" r:id="rId2"/>
    <sheet name="93" sheetId="3" r:id="rId3"/>
    <sheet name="94" sheetId="4" r:id="rId4"/>
    <sheet name="95" sheetId="5" r:id="rId5"/>
    <sheet name="96" sheetId="6" r:id="rId6"/>
  </sheets>
  <definedNames>
    <definedName name="_xlnm.Print_Area" localSheetId="0">'91'!$A$1:$U$52</definedName>
    <definedName name="_xlnm.Print_Area" localSheetId="1">'92'!$A$1:$N$65</definedName>
    <definedName name="_xlnm.Print_Area" localSheetId="5">'96'!$A$1:$AE$52</definedName>
  </definedNames>
  <calcPr fullCalcOnLoad="1"/>
</workbook>
</file>

<file path=xl/sharedStrings.xml><?xml version="1.0" encoding="utf-8"?>
<sst xmlns="http://schemas.openxmlformats.org/spreadsheetml/2006/main" count="407" uniqueCount="192">
  <si>
    <t>区　　　分</t>
  </si>
  <si>
    <t>計</t>
  </si>
  <si>
    <t>けん引車･被けん引車･貨
客兼用車を除いたもの</t>
  </si>
  <si>
    <t>け　ん　引　車</t>
  </si>
  <si>
    <t>披けん引車</t>
  </si>
  <si>
    <t>貨客兼用車</t>
  </si>
  <si>
    <t>三輪の小型自動車</t>
  </si>
  <si>
    <t>特種用途車</t>
  </si>
  <si>
    <t>四輪乗用車</t>
  </si>
  <si>
    <t>四輪トラック</t>
  </si>
  <si>
    <t>三　　輪　　車</t>
  </si>
  <si>
    <t>50万円を超え100万円以下</t>
  </si>
  <si>
    <t>100万円を超え150万円以下</t>
  </si>
  <si>
    <t>150万円を超え200万円以下</t>
  </si>
  <si>
    <t>台　数</t>
  </si>
  <si>
    <t>営業用</t>
  </si>
  <si>
    <t>自家用</t>
  </si>
  <si>
    <t>一般乗合用</t>
  </si>
  <si>
    <t>自　　家　　用</t>
  </si>
  <si>
    <t>200万円を超え250万円以下</t>
  </si>
  <si>
    <t>250万円を超え300万円以下</t>
  </si>
  <si>
    <t>300万円を越えるもの</t>
  </si>
  <si>
    <t>合　　　　　　計</t>
  </si>
  <si>
    <t>50万円を超え70万円以下</t>
  </si>
  <si>
    <t>70万円を超え90万円以下</t>
  </si>
  <si>
    <t>90万円を超え110万円以下</t>
  </si>
  <si>
    <t xml:space="preserve">台　数   </t>
  </si>
  <si>
    <t>110万円を超え130万円以下</t>
  </si>
  <si>
    <t>130万円を超え150万円以下</t>
  </si>
  <si>
    <t>150万円を越えるもの</t>
  </si>
  <si>
    <t xml:space="preserve">
年　　度</t>
  </si>
  <si>
    <t>交　　　　　　　付　　　　　　　額</t>
  </si>
  <si>
    <t>平成17年度</t>
  </si>
  <si>
    <t>平成18年度</t>
  </si>
  <si>
    <t>平成19年度</t>
  </si>
  <si>
    <t xml:space="preserve">
交　付　額
　　　　　千円</t>
  </si>
  <si>
    <t>奈　良　市</t>
  </si>
  <si>
    <t>平　群　町</t>
  </si>
  <si>
    <t>河　合　町</t>
  </si>
  <si>
    <t>大和高田市</t>
  </si>
  <si>
    <t>三　郷　町</t>
  </si>
  <si>
    <t>吉　野　町</t>
  </si>
  <si>
    <t>大和郡山市</t>
  </si>
  <si>
    <t>斑　鳩　町</t>
  </si>
  <si>
    <t>大　淀　町</t>
  </si>
  <si>
    <t>天　理　市</t>
  </si>
  <si>
    <t>安　堵　町</t>
  </si>
  <si>
    <t>下　市　町</t>
  </si>
  <si>
    <t>橿　原　市</t>
  </si>
  <si>
    <t>川　西　町</t>
  </si>
  <si>
    <t>黒　滝　村</t>
  </si>
  <si>
    <t>桜　井　市</t>
  </si>
  <si>
    <t>三　宅　町</t>
  </si>
  <si>
    <t>天　川　村</t>
  </si>
  <si>
    <t>五　條　市</t>
  </si>
  <si>
    <t>御　所　市</t>
  </si>
  <si>
    <t>曽　爾　村</t>
  </si>
  <si>
    <t>生　駒　市</t>
  </si>
  <si>
    <t>御　杖　村</t>
  </si>
  <si>
    <t>香　芝　市</t>
  </si>
  <si>
    <t>高　取　町</t>
  </si>
  <si>
    <t>葛　城　市</t>
  </si>
  <si>
    <t>川　上　村</t>
  </si>
  <si>
    <t>宇　陀　市</t>
  </si>
  <si>
    <t>上　牧　町</t>
  </si>
  <si>
    <t>王　寺　町</t>
  </si>
  <si>
    <t>町　村　計</t>
  </si>
  <si>
    <t>山　添　村</t>
  </si>
  <si>
    <t>広　陵　町</t>
  </si>
  <si>
    <t>自動車税検査
証(軽自動車
届出済証)の
記入に係る</t>
  </si>
  <si>
    <t>非課税､課税免除、</t>
  </si>
  <si>
    <t>②のうち身体</t>
  </si>
  <si>
    <t>課　税　台　数</t>
  </si>
  <si>
    <t>減免及び免税点</t>
  </si>
  <si>
    <t>障害者等に係</t>
  </si>
  <si>
    <t>（ ① － ② ）</t>
  </si>
  <si>
    <t>も  の</t>
  </si>
  <si>
    <t>③</t>
  </si>
  <si>
    <t xml:space="preserve">    ④　千円</t>
  </si>
  <si>
    <t>⑧ 千円</t>
  </si>
  <si>
    <t>⑧/⑦千円</t>
  </si>
  <si>
    <t>課   税   標
準　      額</t>
  </si>
  <si>
    <t>(注) 取得価額については、低燃費車特例に係る控除前の取得価額を記載。</t>
  </si>
  <si>
    <t>取得価額</t>
  </si>
  <si>
    <t>一般乗合用以外</t>
  </si>
  <si>
    <t>税　　額</t>
  </si>
  <si>
    <t>新規登録、
新規検査
又は届出</t>
  </si>
  <si>
    <t>市　　　計</t>
  </si>
  <si>
    <t>千円</t>
  </si>
  <si>
    <t>計</t>
  </si>
  <si>
    <t>新 規 登 録、 新</t>
  </si>
  <si>
    <t>規検査又は届</t>
  </si>
  <si>
    <t>標準額</t>
  </si>
  <si>
    <r>
      <t xml:space="preserve">出  台  数   </t>
    </r>
    <r>
      <rPr>
        <sz val="18"/>
        <color indexed="40"/>
        <rFont val="ＭＳ 明朝"/>
        <family val="1"/>
      </rPr>
      <t xml:space="preserve"> ①</t>
    </r>
  </si>
  <si>
    <r>
      <t>以下台数</t>
    </r>
    <r>
      <rPr>
        <sz val="18"/>
        <color indexed="42"/>
        <rFont val="ＭＳ 明朝"/>
        <family val="1"/>
      </rPr>
      <t>②</t>
    </r>
  </si>
  <si>
    <t>小　　型　　車</t>
  </si>
  <si>
    <t>バス</t>
  </si>
  <si>
    <t>移 転 登 録
台　   　数</t>
  </si>
  <si>
    <t xml:space="preserve">計
（①+②+③)
</t>
  </si>
  <si>
    <t>非課税､課税
免除､減免及
び免税点以
下　台　数</t>
  </si>
  <si>
    <t>⑤のうち身
体障害者等
に係るもの</t>
  </si>
  <si>
    <t>課 税 台 数
（④－⑤）</t>
  </si>
  <si>
    <t>②</t>
  </si>
  <si>
    <t>も の</t>
  </si>
  <si>
    <t>③</t>
  </si>
  <si>
    <t>④</t>
  </si>
  <si>
    <t>⑤</t>
  </si>
  <si>
    <t>⑥</t>
  </si>
  <si>
    <t>⑦</t>
  </si>
  <si>
    <t>50万円
以下の
台  数</t>
  </si>
  <si>
    <t xml:space="preserve"> 取得価額　　 </t>
  </si>
  <si>
    <t>税    額</t>
  </si>
  <si>
    <t>取得価額</t>
  </si>
  <si>
    <t>税   額</t>
  </si>
  <si>
    <t>普通車</t>
  </si>
  <si>
    <t>小型車</t>
  </si>
  <si>
    <t xml:space="preserve">
ト
ラ
ッ
ク</t>
  </si>
  <si>
    <t>けん引車･
被けん引車
・貨客兼用
車を除いた
もの</t>
  </si>
  <si>
    <t>けん引車</t>
  </si>
  <si>
    <t>三輪の
小型自動車</t>
  </si>
  <si>
    <t>特種用途車</t>
  </si>
  <si>
    <t xml:space="preserve">
軽
自
動
車</t>
  </si>
  <si>
    <t>四輪乗用車</t>
  </si>
  <si>
    <t>四輪トラック</t>
  </si>
  <si>
    <t>三　輪　車</t>
  </si>
  <si>
    <t>50万円
以下の
台　数</t>
  </si>
  <si>
    <t>税　　額</t>
  </si>
  <si>
    <t>8月交付額</t>
  </si>
  <si>
    <t>12月交付額</t>
  </si>
  <si>
    <t>3月交付額</t>
  </si>
  <si>
    <t>　　　％</t>
  </si>
  <si>
    <t>市　町　村</t>
  </si>
  <si>
    <t xml:space="preserve">
交　付　額</t>
  </si>
  <si>
    <t>県　　　計</t>
  </si>
  <si>
    <t>ト
ラ
ッ
ク</t>
  </si>
  <si>
    <t>自
動
車</t>
  </si>
  <si>
    <t>普　  通　　車</t>
  </si>
  <si>
    <t>－</t>
  </si>
  <si>
    <r>
      <t>台</t>
    </r>
    <r>
      <rPr>
        <sz val="12"/>
        <color indexed="42"/>
        <rFont val="ＭＳ 明朝"/>
        <family val="1"/>
      </rPr>
      <t>　</t>
    </r>
    <r>
      <rPr>
        <sz val="16"/>
        <color indexed="42"/>
        <rFont val="ＭＳ 明朝"/>
        <family val="1"/>
      </rPr>
      <t>数　</t>
    </r>
  </si>
  <si>
    <t>乗
用
車</t>
  </si>
  <si>
    <t xml:space="preserve"> 千円</t>
  </si>
  <si>
    <t>千円</t>
  </si>
  <si>
    <t>　千円</t>
  </si>
  <si>
    <t>計(①＋②＋③）　Ⓐ</t>
  </si>
  <si>
    <t xml:space="preserve">    計 　Ⓑ  </t>
  </si>
  <si>
    <t>総　計（Ⓐ＋Ⓑ）</t>
  </si>
  <si>
    <t>総計（Ⓐ＋Ⓑ）</t>
  </si>
  <si>
    <t xml:space="preserve">　計Ⓑ  </t>
  </si>
  <si>
    <t xml:space="preserve">
自
動
車</t>
  </si>
  <si>
    <t>課税標準類</t>
  </si>
  <si>
    <t>１台当たり課税</t>
  </si>
  <si>
    <t xml:space="preserve">  小　　計　　①</t>
  </si>
  <si>
    <t xml:space="preserve">  小　　計　　②</t>
  </si>
  <si>
    <t xml:space="preserve">   小　　 計    ③</t>
  </si>
  <si>
    <t>軽
自
動
車</t>
  </si>
  <si>
    <t>区　　　分</t>
  </si>
  <si>
    <t xml:space="preserve">
計(①＋②＋③）
         Ⓐ</t>
  </si>
  <si>
    <t xml:space="preserve"> 小計①</t>
  </si>
  <si>
    <t xml:space="preserve"> 小計②</t>
  </si>
  <si>
    <t>バ
ス</t>
  </si>
  <si>
    <t xml:space="preserve"> 小　計③</t>
  </si>
  <si>
    <t>被 け ん
引    車</t>
  </si>
  <si>
    <t>貨  　客
兼 用 車</t>
  </si>
  <si>
    <t>貨　  客
兼 用 車</t>
  </si>
  <si>
    <t>小計①</t>
  </si>
  <si>
    <t>小計②</t>
  </si>
  <si>
    <t>小　計③</t>
  </si>
  <si>
    <t xml:space="preserve">
交　付　額
　　　　千円</t>
  </si>
  <si>
    <t>　　　　千円</t>
  </si>
  <si>
    <t>　  ④／③ 千円</t>
  </si>
  <si>
    <t>１台当たり
課税標準額</t>
  </si>
  <si>
    <t>乗
用
車</t>
  </si>
  <si>
    <t>（1）新車に関する調</t>
  </si>
  <si>
    <t>（2）中古車に関する調</t>
  </si>
  <si>
    <t>（3）取得価額段階別に関する調（新車）</t>
  </si>
  <si>
    <r>
      <t>計(①＋②＋③）</t>
    </r>
    <r>
      <rPr>
        <b/>
        <sz val="10"/>
        <color indexed="40"/>
        <rFont val="ＭＳ ゴシック"/>
        <family val="3"/>
      </rPr>
      <t xml:space="preserve">
</t>
    </r>
    <r>
      <rPr>
        <b/>
        <sz val="8"/>
        <color indexed="40"/>
        <rFont val="ＭＳ ゴシック"/>
        <family val="3"/>
      </rPr>
      <t xml:space="preserve">
         </t>
    </r>
    <r>
      <rPr>
        <b/>
        <sz val="11"/>
        <color indexed="40"/>
        <rFont val="ＭＳ ゴシック"/>
        <family val="3"/>
      </rPr>
      <t>Ⓐ</t>
    </r>
  </si>
  <si>
    <t>（4）取得価額段階別に関する調 （中古車）</t>
  </si>
  <si>
    <t>（5）自動車取得税交付金交付状況</t>
  </si>
  <si>
    <t xml:space="preserve">  （ア）年度別交付額</t>
  </si>
  <si>
    <t xml:space="preserve">
対前年度</t>
  </si>
  <si>
    <t>平成20年度</t>
  </si>
  <si>
    <r>
      <t>田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原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本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町</t>
    </r>
  </si>
  <si>
    <r>
      <t>野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迫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川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</si>
  <si>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r>
      <t>十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津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川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</si>
  <si>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r>
      <t>下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北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山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</si>
  <si>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r>
      <t>上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北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山</t>
    </r>
  </si>
  <si>
    <r>
      <t>明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>日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>香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>村</t>
    </r>
  </si>
  <si>
    <r>
      <t>東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吉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野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</si>
  <si>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t>12．自動車取得税に関する調</t>
  </si>
  <si>
    <t>平成22年度</t>
  </si>
  <si>
    <t>平成21年度</t>
  </si>
  <si>
    <t xml:space="preserve">  （イ）平成22年度市町村別交付状況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</si>
</sst>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\(0\)"/>
    <numFmt numFmtId="179" formatCode="#,##0_ ;[Red]\-#,##0\ "/>
    <numFmt numFmtId="180" formatCode="0.0_ "/>
    <numFmt numFmtId="181" formatCode="#,##0_);[Red]\(#,##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7"/>
      <color indexed="42"/>
      <name val="ＭＳ ゴシック"/>
      <family val="3"/>
    </font>
    <font>
      <b/>
      <sz val="18"/>
      <color indexed="42"/>
      <name val="ＭＳ ゴシック"/>
      <family val="3"/>
    </font>
    <font>
      <b/>
      <sz val="18"/>
      <color indexed="40"/>
      <name val="ＭＳ ゴシック"/>
      <family val="3"/>
    </font>
    <font>
      <b/>
      <sz val="11"/>
      <color indexed="40"/>
      <name val="ＭＳ ゴシック"/>
      <family val="3"/>
    </font>
    <font>
      <b/>
      <sz val="10"/>
      <color indexed="40"/>
      <name val="ＭＳ ゴシック"/>
      <family val="3"/>
    </font>
    <font>
      <b/>
      <sz val="10"/>
      <color indexed="42"/>
      <name val="ＭＳ 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8"/>
      <color indexed="40"/>
      <name val="ＭＳ 明朝"/>
      <family val="1"/>
    </font>
    <font>
      <sz val="16"/>
      <color indexed="40"/>
      <name val="ＭＳ 明朝"/>
      <family val="1"/>
    </font>
    <font>
      <sz val="16"/>
      <color indexed="42"/>
      <name val="ＭＳ 明朝"/>
      <family val="1"/>
    </font>
    <font>
      <sz val="16"/>
      <name val="ＭＳ 明朝"/>
      <family val="1"/>
    </font>
    <font>
      <sz val="18"/>
      <color indexed="42"/>
      <name val="ＭＳ 明朝"/>
      <family val="1"/>
    </font>
    <font>
      <sz val="12"/>
      <color indexed="40"/>
      <name val="ＭＳ 明朝"/>
      <family val="1"/>
    </font>
    <font>
      <sz val="11"/>
      <color indexed="42"/>
      <name val="ＭＳ 明朝"/>
      <family val="1"/>
    </font>
    <font>
      <sz val="14"/>
      <color indexed="42"/>
      <name val="ＭＳ 明朝"/>
      <family val="1"/>
    </font>
    <font>
      <sz val="12"/>
      <color indexed="42"/>
      <name val="ＭＳ 明朝"/>
      <family val="1"/>
    </font>
    <font>
      <b/>
      <sz val="18"/>
      <name val="ＭＳ ゴシック"/>
      <family val="3"/>
    </font>
    <font>
      <sz val="12"/>
      <name val="ＭＳ 明朝"/>
      <family val="1"/>
    </font>
    <font>
      <sz val="11"/>
      <color indexed="40"/>
      <name val="ＭＳ 明朝"/>
      <family val="1"/>
    </font>
    <font>
      <sz val="10"/>
      <name val="ＭＳ 明朝"/>
      <family val="1"/>
    </font>
    <font>
      <sz val="10"/>
      <color indexed="40"/>
      <name val="ＭＳ 明朝"/>
      <family val="1"/>
    </font>
    <font>
      <sz val="8"/>
      <color indexed="42"/>
      <name val="ＭＳ 明朝"/>
      <family val="1"/>
    </font>
    <font>
      <sz val="10"/>
      <color indexed="42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b/>
      <sz val="11"/>
      <color indexed="40"/>
      <name val="ＭＳ 明朝"/>
      <family val="1"/>
    </font>
    <font>
      <sz val="6"/>
      <color indexed="42"/>
      <name val="ＭＳ 明朝"/>
      <family val="1"/>
    </font>
    <font>
      <sz val="6"/>
      <color indexed="40"/>
      <name val="ＭＳ 明朝"/>
      <family val="1"/>
    </font>
    <font>
      <sz val="48"/>
      <name val="ＭＳ 明朝"/>
      <family val="1"/>
    </font>
    <font>
      <sz val="26"/>
      <name val="ＭＳ 明朝"/>
      <family val="1"/>
    </font>
    <font>
      <b/>
      <sz val="8"/>
      <color indexed="40"/>
      <name val="ＭＳ ゴシック"/>
      <family val="3"/>
    </font>
    <font>
      <sz val="42"/>
      <name val="ＭＳ 明朝"/>
      <family val="1"/>
    </font>
    <font>
      <b/>
      <sz val="12"/>
      <color indexed="40"/>
      <name val="ＭＳ ゴシック"/>
      <family val="3"/>
    </font>
    <font>
      <b/>
      <sz val="11"/>
      <color indexed="42"/>
      <name val="ＭＳ ゴシック"/>
      <family val="3"/>
    </font>
    <font>
      <sz val="11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ゴシック"/>
      <family val="3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3" borderId="1" applyNumberFormat="0" applyAlignment="0" applyProtection="0"/>
    <xf numFmtId="0" fontId="44" fillId="3" borderId="0" applyNumberFormat="0" applyBorder="0" applyAlignment="0" applyProtection="0"/>
    <xf numFmtId="9" fontId="1" fillId="0" borderId="0" applyFont="0" applyFill="0" applyBorder="0" applyAlignment="0" applyProtection="0"/>
    <xf numFmtId="0" fontId="0" fillId="4" borderId="2" applyNumberFormat="0" applyFont="0" applyAlignment="0" applyProtection="0"/>
    <xf numFmtId="0" fontId="45" fillId="0" borderId="3" applyNumberFormat="0" applyFill="0" applyAlignment="0" applyProtection="0"/>
    <xf numFmtId="0" fontId="46" fillId="14" borderId="0" applyNumberFormat="0" applyBorder="0" applyAlignment="0" applyProtection="0"/>
    <xf numFmtId="0" fontId="47" fillId="2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" borderId="4" applyNumberFormat="0" applyAlignment="0" applyProtection="0"/>
    <xf numFmtId="0" fontId="56" fillId="5" borderId="0" applyNumberFormat="0" applyBorder="0" applyAlignment="0" applyProtection="0"/>
  </cellStyleXfs>
  <cellXfs count="360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0" fontId="13" fillId="0" borderId="10" xfId="0" applyNumberFormat="1" applyFont="1" applyFill="1" applyBorder="1" applyAlignment="1">
      <alignment vertical="top" wrapText="1"/>
    </xf>
    <xf numFmtId="0" fontId="13" fillId="0" borderId="11" xfId="0" applyNumberFormat="1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vertical="top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shrinkToFit="1"/>
    </xf>
    <xf numFmtId="38" fontId="22" fillId="0" borderId="14" xfId="48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2" fontId="30" fillId="0" borderId="0" xfId="0" applyNumberFormat="1" applyFont="1" applyFill="1" applyBorder="1" applyAlignment="1">
      <alignment horizontal="right" vertical="center" wrapText="1"/>
    </xf>
    <xf numFmtId="0" fontId="15" fillId="0" borderId="13" xfId="0" applyNumberFormat="1" applyFont="1" applyFill="1" applyBorder="1" applyAlignment="1">
      <alignment horizontal="distributed" vertical="center" wrapText="1"/>
    </xf>
    <xf numFmtId="0" fontId="16" fillId="0" borderId="13" xfId="0" applyNumberFormat="1" applyFont="1" applyFill="1" applyBorder="1" applyAlignment="1">
      <alignment horizontal="distributed" vertical="center" wrapText="1"/>
    </xf>
    <xf numFmtId="0" fontId="13" fillId="0" borderId="12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right" vertical="center"/>
    </xf>
    <xf numFmtId="0" fontId="13" fillId="0" borderId="12" xfId="0" applyNumberFormat="1" applyFont="1" applyFill="1" applyBorder="1" applyAlignment="1">
      <alignment horizontal="left" vertical="top" wrapText="1"/>
    </xf>
    <xf numFmtId="0" fontId="17" fillId="0" borderId="15" xfId="0" applyNumberFormat="1" applyFont="1" applyFill="1" applyBorder="1" applyAlignment="1">
      <alignment horizontal="left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right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right" vertical="center" wrapText="1"/>
    </xf>
    <xf numFmtId="38" fontId="22" fillId="0" borderId="15" xfId="48" applyFont="1" applyFill="1" applyBorder="1" applyAlignment="1">
      <alignment horizontal="center" vertical="center" wrapText="1"/>
    </xf>
    <xf numFmtId="38" fontId="22" fillId="0" borderId="17" xfId="48" applyFont="1" applyFill="1" applyBorder="1" applyAlignment="1">
      <alignment horizontal="center" vertical="center" wrapText="1"/>
    </xf>
    <xf numFmtId="38" fontId="24" fillId="0" borderId="10" xfId="48" applyFont="1" applyFill="1" applyBorder="1" applyAlignment="1">
      <alignment horizontal="right" vertical="center" wrapText="1"/>
    </xf>
    <xf numFmtId="38" fontId="24" fillId="0" borderId="0" xfId="48" applyFont="1" applyFill="1" applyBorder="1" applyAlignment="1">
      <alignment horizontal="right" vertical="center" wrapText="1"/>
    </xf>
    <xf numFmtId="0" fontId="17" fillId="0" borderId="18" xfId="0" applyNumberFormat="1" applyFont="1" applyFill="1" applyBorder="1" applyAlignment="1">
      <alignment horizontal="right" vertical="center" wrapText="1"/>
    </xf>
    <xf numFmtId="0" fontId="17" fillId="0" borderId="19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distributed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2" fillId="0" borderId="13" xfId="0" applyNumberFormat="1" applyFont="1" applyFill="1" applyBorder="1" applyAlignment="1">
      <alignment horizontal="distributed" vertical="distributed" wrapText="1"/>
    </xf>
    <xf numFmtId="0" fontId="6" fillId="0" borderId="13" xfId="0" applyNumberFormat="1" applyFont="1" applyFill="1" applyBorder="1" applyAlignment="1">
      <alignment horizontal="distributed" vertical="distributed" wrapText="1"/>
    </xf>
    <xf numFmtId="0" fontId="17" fillId="0" borderId="13" xfId="0" applyNumberFormat="1" applyFont="1" applyFill="1" applyBorder="1" applyAlignment="1">
      <alignment horizontal="distributed" vertical="distributed" wrapText="1"/>
    </xf>
    <xf numFmtId="0" fontId="6" fillId="0" borderId="13" xfId="0" applyNumberFormat="1" applyFont="1" applyFill="1" applyBorder="1" applyAlignment="1">
      <alignment horizontal="distributed" vertical="center" wrapText="1"/>
    </xf>
    <xf numFmtId="0" fontId="17" fillId="0" borderId="13" xfId="0" applyNumberFormat="1" applyFont="1" applyFill="1" applyBorder="1" applyAlignment="1">
      <alignment horizontal="distributed" vertical="center" wrapText="1"/>
    </xf>
    <xf numFmtId="0" fontId="22" fillId="0" borderId="21" xfId="0" applyNumberFormat="1" applyFont="1" applyFill="1" applyBorder="1" applyAlignment="1">
      <alignment horizontal="center" wrapText="1"/>
    </xf>
    <xf numFmtId="0" fontId="22" fillId="0" borderId="22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2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15" fillId="0" borderId="13" xfId="48" applyFont="1" applyFill="1" applyBorder="1" applyAlignment="1">
      <alignment horizontal="right" vertical="center" wrapText="1"/>
    </xf>
    <xf numFmtId="38" fontId="11" fillId="0" borderId="13" xfId="48" applyFont="1" applyFill="1" applyBorder="1" applyAlignment="1">
      <alignment horizontal="right" vertical="center" wrapText="1"/>
    </xf>
    <xf numFmtId="38" fontId="4" fillId="0" borderId="13" xfId="48" applyFont="1" applyFill="1" applyBorder="1" applyAlignment="1">
      <alignment horizontal="right" vertical="center" wrapText="1"/>
    </xf>
    <xf numFmtId="38" fontId="5" fillId="0" borderId="13" xfId="48" applyFont="1" applyFill="1" applyBorder="1" applyAlignment="1">
      <alignment horizontal="right" vertical="center" wrapText="1"/>
    </xf>
    <xf numFmtId="38" fontId="5" fillId="0" borderId="24" xfId="48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/>
    </xf>
    <xf numFmtId="38" fontId="5" fillId="0" borderId="13" xfId="48" applyFont="1" applyFill="1" applyBorder="1" applyAlignment="1">
      <alignment vertical="center" wrapText="1"/>
    </xf>
    <xf numFmtId="38" fontId="23" fillId="0" borderId="13" xfId="48" applyFont="1" applyFill="1" applyBorder="1" applyAlignment="1">
      <alignment horizontal="right" vertical="center" wrapText="1"/>
    </xf>
    <xf numFmtId="38" fontId="24" fillId="0" borderId="13" xfId="48" applyFont="1" applyFill="1" applyBorder="1" applyAlignment="1">
      <alignment horizontal="right" vertical="center" wrapText="1"/>
    </xf>
    <xf numFmtId="38" fontId="7" fillId="0" borderId="13" xfId="48" applyFont="1" applyFill="1" applyBorder="1" applyAlignment="1">
      <alignment horizontal="right" vertical="center" wrapText="1"/>
    </xf>
    <xf numFmtId="38" fontId="8" fillId="0" borderId="13" xfId="48" applyFont="1" applyFill="1" applyBorder="1" applyAlignment="1">
      <alignment horizontal="right" vertical="center" wrapText="1"/>
    </xf>
    <xf numFmtId="38" fontId="26" fillId="0" borderId="13" xfId="48" applyFont="1" applyFill="1" applyBorder="1" applyAlignment="1">
      <alignment horizontal="right" vertical="center" wrapText="1"/>
    </xf>
    <xf numFmtId="38" fontId="7" fillId="0" borderId="20" xfId="48" applyFont="1" applyFill="1" applyBorder="1" applyAlignment="1">
      <alignment horizontal="right" vertical="center" wrapText="1"/>
    </xf>
    <xf numFmtId="38" fontId="16" fillId="0" borderId="13" xfId="48" applyFont="1" applyFill="1" applyBorder="1" applyAlignment="1">
      <alignment horizontal="right" vertical="center" shrinkToFit="1"/>
    </xf>
    <xf numFmtId="38" fontId="16" fillId="0" borderId="25" xfId="48" applyFont="1" applyFill="1" applyBorder="1" applyAlignment="1">
      <alignment horizontal="right" vertical="center" shrinkToFit="1"/>
    </xf>
    <xf numFmtId="38" fontId="37" fillId="0" borderId="13" xfId="48" applyFont="1" applyFill="1" applyBorder="1" applyAlignment="1">
      <alignment horizontal="right" vertical="center" shrinkToFit="1"/>
    </xf>
    <xf numFmtId="38" fontId="37" fillId="0" borderId="25" xfId="48" applyFont="1" applyFill="1" applyBorder="1" applyAlignment="1">
      <alignment horizontal="right" vertical="center" shrinkToFit="1"/>
    </xf>
    <xf numFmtId="38" fontId="19" fillId="0" borderId="13" xfId="48" applyFont="1" applyFill="1" applyBorder="1" applyAlignment="1">
      <alignment horizontal="right" vertical="center" shrinkToFit="1"/>
    </xf>
    <xf numFmtId="38" fontId="19" fillId="0" borderId="25" xfId="48" applyFont="1" applyFill="1" applyBorder="1" applyAlignment="1">
      <alignment horizontal="right" vertical="center" shrinkToFit="1"/>
    </xf>
    <xf numFmtId="38" fontId="37" fillId="0" borderId="20" xfId="48" applyFont="1" applyFill="1" applyBorder="1" applyAlignment="1">
      <alignment horizontal="right" vertical="center" shrinkToFit="1"/>
    </xf>
    <xf numFmtId="38" fontId="37" fillId="0" borderId="26" xfId="48" applyFont="1" applyFill="1" applyBorder="1" applyAlignment="1">
      <alignment horizontal="right" vertical="center" shrinkToFit="1"/>
    </xf>
    <xf numFmtId="38" fontId="24" fillId="0" borderId="27" xfId="48" applyFont="1" applyFill="1" applyBorder="1" applyAlignment="1">
      <alignment horizontal="right" vertical="center" wrapText="1"/>
    </xf>
    <xf numFmtId="38" fontId="23" fillId="0" borderId="28" xfId="48" applyFont="1" applyFill="1" applyBorder="1" applyAlignment="1">
      <alignment horizontal="right" vertical="center" wrapText="1"/>
    </xf>
    <xf numFmtId="38" fontId="23" fillId="0" borderId="27" xfId="48" applyFont="1" applyFill="1" applyBorder="1" applyAlignment="1">
      <alignment horizontal="right" vertical="center" wrapText="1"/>
    </xf>
    <xf numFmtId="38" fontId="7" fillId="0" borderId="27" xfId="48" applyFont="1" applyFill="1" applyBorder="1" applyAlignment="1">
      <alignment horizontal="right" vertical="center" wrapText="1"/>
    </xf>
    <xf numFmtId="38" fontId="8" fillId="0" borderId="27" xfId="48" applyFont="1" applyFill="1" applyBorder="1" applyAlignment="1">
      <alignment horizontal="right" vertical="center" wrapText="1"/>
    </xf>
    <xf numFmtId="38" fontId="26" fillId="0" borderId="27" xfId="48" applyFont="1" applyFill="1" applyBorder="1" applyAlignment="1">
      <alignment horizontal="right" vertical="center" wrapText="1"/>
    </xf>
    <xf numFmtId="0" fontId="24" fillId="0" borderId="29" xfId="48" applyNumberFormat="1" applyFont="1" applyFill="1" applyBorder="1" applyAlignment="1">
      <alignment horizontal="right" vertical="center" wrapText="1"/>
    </xf>
    <xf numFmtId="38" fontId="26" fillId="0" borderId="29" xfId="48" applyFont="1" applyFill="1" applyBorder="1" applyAlignment="1">
      <alignment horizontal="right" vertical="center" wrapText="1"/>
    </xf>
    <xf numFmtId="38" fontId="24" fillId="0" borderId="29" xfId="48" applyFont="1" applyFill="1" applyBorder="1" applyAlignment="1">
      <alignment horizontal="right" vertical="center" wrapText="1"/>
    </xf>
    <xf numFmtId="177" fontId="24" fillId="0" borderId="27" xfId="0" applyNumberFormat="1" applyFont="1" applyFill="1" applyBorder="1" applyAlignment="1">
      <alignment horizontal="right" vertical="center" wrapText="1"/>
    </xf>
    <xf numFmtId="0" fontId="23" fillId="0" borderId="27" xfId="0" applyFont="1" applyFill="1" applyBorder="1" applyAlignment="1">
      <alignment horizontal="right" vertical="center" wrapText="1"/>
    </xf>
    <xf numFmtId="3" fontId="24" fillId="0" borderId="27" xfId="0" applyNumberFormat="1" applyFont="1" applyFill="1" applyBorder="1" applyAlignment="1">
      <alignment horizontal="right" vertical="center" wrapText="1"/>
    </xf>
    <xf numFmtId="176" fontId="24" fillId="0" borderId="27" xfId="0" applyNumberFormat="1" applyFont="1" applyFill="1" applyBorder="1" applyAlignment="1">
      <alignment horizontal="right" vertical="center" wrapText="1"/>
    </xf>
    <xf numFmtId="177" fontId="7" fillId="0" borderId="27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0" borderId="3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38" fontId="24" fillId="0" borderId="29" xfId="48" applyFont="1" applyFill="1" applyBorder="1" applyAlignment="1">
      <alignment horizontal="right" vertical="center" shrinkToFit="1"/>
    </xf>
    <xf numFmtId="38" fontId="24" fillId="0" borderId="31" xfId="48" applyFont="1" applyFill="1" applyBorder="1" applyAlignment="1">
      <alignment horizontal="right" vertical="center" shrinkToFit="1"/>
    </xf>
    <xf numFmtId="38" fontId="7" fillId="0" borderId="29" xfId="48" applyFont="1" applyFill="1" applyBorder="1" applyAlignment="1">
      <alignment horizontal="right" vertical="center" shrinkToFit="1"/>
    </xf>
    <xf numFmtId="38" fontId="7" fillId="0" borderId="31" xfId="48" applyFont="1" applyFill="1" applyBorder="1" applyAlignment="1">
      <alignment horizontal="right" vertical="center" shrinkToFit="1"/>
    </xf>
    <xf numFmtId="38" fontId="26" fillId="0" borderId="29" xfId="48" applyFont="1" applyFill="1" applyBorder="1" applyAlignment="1">
      <alignment horizontal="right" vertical="center" shrinkToFit="1"/>
    </xf>
    <xf numFmtId="38" fontId="26" fillId="0" borderId="31" xfId="48" applyFont="1" applyFill="1" applyBorder="1" applyAlignment="1">
      <alignment horizontal="right" vertical="center" shrinkToFit="1"/>
    </xf>
    <xf numFmtId="38" fontId="7" fillId="0" borderId="13" xfId="48" applyFont="1" applyFill="1" applyBorder="1" applyAlignment="1">
      <alignment horizontal="right" vertical="center" shrinkToFit="1"/>
    </xf>
    <xf numFmtId="38" fontId="7" fillId="0" borderId="32" xfId="48" applyFont="1" applyFill="1" applyBorder="1" applyAlignment="1">
      <alignment horizontal="right" vertical="center" shrinkToFit="1"/>
    </xf>
    <xf numFmtId="38" fontId="7" fillId="0" borderId="20" xfId="48" applyFont="1" applyFill="1" applyBorder="1" applyAlignment="1">
      <alignment horizontal="right" vertical="center" shrinkToFit="1"/>
    </xf>
    <xf numFmtId="38" fontId="7" fillId="0" borderId="33" xfId="48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distributed" vertical="center" wrapText="1"/>
    </xf>
    <xf numFmtId="0" fontId="12" fillId="0" borderId="11" xfId="0" applyNumberFormat="1" applyFont="1" applyFill="1" applyBorder="1" applyAlignment="1">
      <alignment horizontal="distributed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distributed" vertical="center"/>
    </xf>
    <xf numFmtId="0" fontId="34" fillId="0" borderId="0" xfId="0" applyFont="1" applyFill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0" fontId="15" fillId="0" borderId="38" xfId="0" applyNumberFormat="1" applyFont="1" applyFill="1" applyBorder="1" applyAlignment="1">
      <alignment horizontal="right" vertical="center" wrapText="1"/>
    </xf>
    <xf numFmtId="0" fontId="15" fillId="0" borderId="39" xfId="0" applyNumberFormat="1" applyFont="1" applyFill="1" applyBorder="1" applyAlignment="1">
      <alignment horizontal="right" vertical="center" wrapText="1"/>
    </xf>
    <xf numFmtId="0" fontId="11" fillId="0" borderId="40" xfId="0" applyNumberFormat="1" applyFont="1" applyFill="1" applyBorder="1" applyAlignment="1">
      <alignment horizontal="distributed" vertical="center" wrapText="1"/>
    </xf>
    <xf numFmtId="0" fontId="11" fillId="0" borderId="35" xfId="0" applyNumberFormat="1" applyFont="1" applyFill="1" applyBorder="1" applyAlignment="1">
      <alignment horizontal="distributed" vertical="center" wrapText="1"/>
    </xf>
    <xf numFmtId="0" fontId="11" fillId="0" borderId="10" xfId="0" applyNumberFormat="1" applyFont="1" applyFill="1" applyBorder="1" applyAlignment="1">
      <alignment horizontal="distributed" vertical="center" wrapText="1"/>
    </xf>
    <xf numFmtId="0" fontId="11" fillId="0" borderId="0" xfId="0" applyNumberFormat="1" applyFont="1" applyFill="1" applyBorder="1" applyAlignment="1">
      <alignment horizontal="distributed" vertical="center" wrapText="1"/>
    </xf>
    <xf numFmtId="0" fontId="15" fillId="0" borderId="38" xfId="0" applyNumberFormat="1" applyFont="1" applyFill="1" applyBorder="1" applyAlignment="1">
      <alignment horizontal="center" vertical="center" wrapText="1"/>
    </xf>
    <xf numFmtId="0" fontId="15" fillId="0" borderId="39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distributed" vertical="distributed" wrapText="1"/>
    </xf>
    <xf numFmtId="0" fontId="15" fillId="0" borderId="42" xfId="0" applyNumberFormat="1" applyFont="1" applyFill="1" applyBorder="1" applyAlignment="1">
      <alignment horizontal="distributed" vertical="distributed" wrapText="1"/>
    </xf>
    <xf numFmtId="0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38" fontId="15" fillId="0" borderId="13" xfId="48" applyFont="1" applyFill="1" applyBorder="1" applyAlignment="1">
      <alignment horizontal="right" vertical="center" wrapText="1"/>
    </xf>
    <xf numFmtId="38" fontId="10" fillId="0" borderId="13" xfId="48" applyFont="1" applyFill="1" applyBorder="1" applyAlignment="1">
      <alignment horizontal="right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11" fillId="0" borderId="43" xfId="0" applyNumberFormat="1" applyFont="1" applyFill="1" applyBorder="1" applyAlignment="1">
      <alignment horizontal="distributed" vertical="center" wrapText="1"/>
    </xf>
    <xf numFmtId="0" fontId="11" fillId="0" borderId="11" xfId="0" applyNumberFormat="1" applyFont="1" applyFill="1" applyBorder="1" applyAlignment="1">
      <alignment horizontal="distributed" vertical="center" wrapText="1"/>
    </xf>
    <xf numFmtId="0" fontId="13" fillId="0" borderId="41" xfId="0" applyNumberFormat="1" applyFont="1" applyFill="1" applyBorder="1" applyAlignment="1">
      <alignment horizontal="distributed" vertical="center" wrapText="1"/>
    </xf>
    <xf numFmtId="0" fontId="13" fillId="0" borderId="35" xfId="0" applyNumberFormat="1" applyFont="1" applyFill="1" applyBorder="1" applyAlignment="1">
      <alignment horizontal="distributed" vertical="center" wrapText="1"/>
    </xf>
    <xf numFmtId="0" fontId="13" fillId="0" borderId="44" xfId="0" applyNumberFormat="1" applyFont="1" applyFill="1" applyBorder="1" applyAlignment="1">
      <alignment horizontal="distributed" vertical="center" wrapText="1"/>
    </xf>
    <xf numFmtId="0" fontId="13" fillId="0" borderId="38" xfId="0" applyNumberFormat="1" applyFont="1" applyFill="1" applyBorder="1" applyAlignment="1">
      <alignment horizontal="distributed" vertical="center" wrapText="1"/>
    </xf>
    <xf numFmtId="0" fontId="13" fillId="0" borderId="0" xfId="0" applyNumberFormat="1" applyFont="1" applyFill="1" applyBorder="1" applyAlignment="1">
      <alignment horizontal="distributed" vertical="center" wrapText="1"/>
    </xf>
    <xf numFmtId="0" fontId="13" fillId="0" borderId="23" xfId="0" applyNumberFormat="1" applyFont="1" applyFill="1" applyBorder="1" applyAlignment="1">
      <alignment horizontal="distributed" vertical="center" wrapText="1"/>
    </xf>
    <xf numFmtId="0" fontId="13" fillId="0" borderId="40" xfId="0" applyNumberFormat="1" applyFont="1" applyFill="1" applyBorder="1" applyAlignment="1">
      <alignment horizontal="distributed" vertical="center" shrinkToFit="1"/>
    </xf>
    <xf numFmtId="0" fontId="12" fillId="0" borderId="40" xfId="0" applyNumberFormat="1" applyFont="1" applyFill="1" applyBorder="1" applyAlignment="1">
      <alignment horizontal="distributed" vertical="center" wrapText="1"/>
    </xf>
    <xf numFmtId="0" fontId="12" fillId="0" borderId="43" xfId="0" applyNumberFormat="1" applyFont="1" applyFill="1" applyBorder="1" applyAlignment="1">
      <alignment horizontal="distributed" vertical="center" wrapText="1"/>
    </xf>
    <xf numFmtId="38" fontId="5" fillId="0" borderId="13" xfId="48" applyFont="1" applyFill="1" applyBorder="1" applyAlignment="1">
      <alignment horizontal="right" vertical="center" wrapText="1"/>
    </xf>
    <xf numFmtId="38" fontId="11" fillId="0" borderId="13" xfId="48" applyFont="1" applyFill="1" applyBorder="1" applyAlignment="1">
      <alignment horizontal="right" vertical="center" wrapText="1"/>
    </xf>
    <xf numFmtId="38" fontId="20" fillId="0" borderId="13" xfId="48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13" fillId="0" borderId="23" xfId="0" applyNumberFormat="1" applyFont="1" applyFill="1" applyBorder="1" applyAlignment="1">
      <alignment horizontal="right" vertical="center" wrapText="1"/>
    </xf>
    <xf numFmtId="38" fontId="15" fillId="0" borderId="32" xfId="48" applyFont="1" applyFill="1" applyBorder="1" applyAlignment="1">
      <alignment horizontal="right" vertical="center" wrapText="1"/>
    </xf>
    <xf numFmtId="38" fontId="4" fillId="0" borderId="13" xfId="48" applyFont="1" applyFill="1" applyBorder="1" applyAlignment="1">
      <alignment horizontal="right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 wrapText="1"/>
    </xf>
    <xf numFmtId="0" fontId="13" fillId="0" borderId="11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distributed" vertical="distributed" shrinkToFit="1"/>
    </xf>
    <xf numFmtId="0" fontId="14" fillId="0" borderId="0" xfId="0" applyFont="1" applyFill="1" applyBorder="1" applyAlignment="1">
      <alignment horizontal="distributed" vertical="distributed"/>
    </xf>
    <xf numFmtId="0" fontId="13" fillId="0" borderId="0" xfId="0" applyNumberFormat="1" applyFont="1" applyFill="1" applyBorder="1" applyAlignment="1">
      <alignment horizontal="distributed" vertical="distributed" wrapText="1" shrinkToFit="1"/>
    </xf>
    <xf numFmtId="38" fontId="4" fillId="0" borderId="32" xfId="48" applyFont="1" applyFill="1" applyBorder="1" applyAlignment="1">
      <alignment horizontal="right" vertical="center" wrapText="1"/>
    </xf>
    <xf numFmtId="38" fontId="20" fillId="0" borderId="13" xfId="48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horizontal="distributed" vertical="center" wrapText="1"/>
    </xf>
    <xf numFmtId="38" fontId="5" fillId="0" borderId="45" xfId="48" applyFont="1" applyFill="1" applyBorder="1" applyAlignment="1">
      <alignment horizontal="right" vertical="center" wrapText="1"/>
    </xf>
    <xf numFmtId="38" fontId="5" fillId="0" borderId="46" xfId="48" applyFont="1" applyFill="1" applyBorder="1" applyAlignment="1">
      <alignment horizontal="right" vertical="center" wrapText="1"/>
    </xf>
    <xf numFmtId="38" fontId="5" fillId="0" borderId="47" xfId="48" applyFont="1" applyFill="1" applyBorder="1" applyAlignment="1">
      <alignment horizontal="right" vertical="center" wrapText="1"/>
    </xf>
    <xf numFmtId="38" fontId="0" fillId="0" borderId="46" xfId="48" applyFont="1" applyFill="1" applyBorder="1" applyAlignment="1">
      <alignment horizontal="right" vertical="center" wrapText="1"/>
    </xf>
    <xf numFmtId="38" fontId="0" fillId="0" borderId="47" xfId="48" applyFont="1" applyFill="1" applyBorder="1" applyAlignment="1">
      <alignment horizontal="right" vertical="center" wrapText="1"/>
    </xf>
    <xf numFmtId="0" fontId="11" fillId="0" borderId="48" xfId="0" applyNumberFormat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38" fontId="5" fillId="0" borderId="24" xfId="48" applyFont="1" applyFill="1" applyBorder="1" applyAlignment="1">
      <alignment horizontal="right" vertical="center" wrapText="1"/>
    </xf>
    <xf numFmtId="38" fontId="20" fillId="0" borderId="24" xfId="48" applyFont="1" applyFill="1" applyBorder="1" applyAlignment="1">
      <alignment horizontal="right" vertical="center" wrapText="1"/>
    </xf>
    <xf numFmtId="38" fontId="4" fillId="0" borderId="20" xfId="48" applyFont="1" applyFill="1" applyBorder="1" applyAlignment="1">
      <alignment horizontal="right" vertical="center" wrapText="1"/>
    </xf>
    <xf numFmtId="38" fontId="4" fillId="0" borderId="33" xfId="48" applyFont="1" applyFill="1" applyBorder="1" applyAlignment="1">
      <alignment horizontal="right" vertical="center" wrapText="1"/>
    </xf>
    <xf numFmtId="38" fontId="11" fillId="0" borderId="32" xfId="48" applyFont="1" applyFill="1" applyBorder="1" applyAlignment="1">
      <alignment horizontal="right" vertical="center" wrapText="1"/>
    </xf>
    <xf numFmtId="0" fontId="13" fillId="0" borderId="49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38" fontId="5" fillId="0" borderId="32" xfId="48" applyFont="1" applyFill="1" applyBorder="1" applyAlignment="1">
      <alignment horizontal="right" vertical="center" wrapText="1"/>
    </xf>
    <xf numFmtId="38" fontId="5" fillId="0" borderId="53" xfId="48" applyFont="1" applyFill="1" applyBorder="1" applyAlignment="1">
      <alignment horizontal="right" vertical="center" wrapText="1"/>
    </xf>
    <xf numFmtId="0" fontId="17" fillId="0" borderId="40" xfId="0" applyNumberFormat="1" applyFont="1" applyFill="1" applyBorder="1" applyAlignment="1">
      <alignment horizontal="distributed" vertical="center" wrapText="1"/>
    </xf>
    <xf numFmtId="0" fontId="17" fillId="0" borderId="43" xfId="0" applyNumberFormat="1" applyFont="1" applyFill="1" applyBorder="1" applyAlignment="1">
      <alignment horizontal="distributed" vertical="center" wrapText="1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11" xfId="0" applyNumberFormat="1" applyFont="1" applyFill="1" applyBorder="1" applyAlignment="1">
      <alignment horizontal="distributed" vertical="center" wrapText="1"/>
    </xf>
    <xf numFmtId="0" fontId="13" fillId="0" borderId="40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>
      <alignment horizontal="center" vertical="center" wrapText="1"/>
    </xf>
    <xf numFmtId="0" fontId="13" fillId="0" borderId="49" xfId="0" applyNumberFormat="1" applyFont="1" applyFill="1" applyBorder="1" applyAlignment="1">
      <alignment horizontal="distributed" wrapText="1"/>
    </xf>
    <xf numFmtId="0" fontId="13" fillId="0" borderId="12" xfId="0" applyNumberFormat="1" applyFont="1" applyFill="1" applyBorder="1" applyAlignment="1">
      <alignment horizontal="distributed" wrapText="1"/>
    </xf>
    <xf numFmtId="0" fontId="17" fillId="0" borderId="35" xfId="0" applyNumberFormat="1" applyFont="1" applyFill="1" applyBorder="1" applyAlignment="1">
      <alignment horizontal="distributed" vertical="center" wrapText="1"/>
    </xf>
    <xf numFmtId="0" fontId="17" fillId="0" borderId="0" xfId="0" applyNumberFormat="1" applyFont="1" applyFill="1" applyBorder="1" applyAlignment="1">
      <alignment horizontal="distributed" vertical="center" wrapText="1"/>
    </xf>
    <xf numFmtId="0" fontId="17" fillId="0" borderId="1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top"/>
    </xf>
    <xf numFmtId="0" fontId="18" fillId="0" borderId="40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18" fillId="0" borderId="44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5" fillId="0" borderId="54" xfId="0" applyNumberFormat="1" applyFont="1" applyFill="1" applyBorder="1" applyAlignment="1">
      <alignment horizontal="center" vertical="center" wrapText="1"/>
    </xf>
    <xf numFmtId="0" fontId="15" fillId="0" borderId="55" xfId="0" applyNumberFormat="1" applyFont="1" applyFill="1" applyBorder="1" applyAlignment="1">
      <alignment horizontal="center" vertical="center" wrapText="1"/>
    </xf>
    <xf numFmtId="0" fontId="15" fillId="0" borderId="56" xfId="0" applyNumberFormat="1" applyFont="1" applyFill="1" applyBorder="1" applyAlignment="1">
      <alignment horizontal="center" vertical="center" wrapText="1"/>
    </xf>
    <xf numFmtId="38" fontId="5" fillId="0" borderId="45" xfId="48" applyFont="1" applyFill="1" applyBorder="1" applyAlignment="1">
      <alignment vertical="center" wrapText="1"/>
    </xf>
    <xf numFmtId="38" fontId="5" fillId="0" borderId="47" xfId="48" applyFont="1" applyFill="1" applyBorder="1" applyAlignment="1">
      <alignment vertical="center" wrapText="1"/>
    </xf>
    <xf numFmtId="38" fontId="5" fillId="0" borderId="46" xfId="48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0" fontId="17" fillId="0" borderId="57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7" fillId="0" borderId="59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17" fillId="0" borderId="58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distributed" vertical="center" wrapText="1"/>
    </xf>
    <xf numFmtId="0" fontId="23" fillId="0" borderId="13" xfId="0" applyFont="1" applyFill="1" applyBorder="1" applyAlignment="1">
      <alignment horizontal="distributed" vertical="center" wrapText="1"/>
    </xf>
    <xf numFmtId="0" fontId="22" fillId="0" borderId="13" xfId="0" applyNumberFormat="1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62" xfId="0" applyNumberFormat="1" applyFont="1" applyFill="1" applyBorder="1" applyAlignment="1">
      <alignment horizontal="center" vertical="center" wrapText="1"/>
    </xf>
    <xf numFmtId="0" fontId="6" fillId="0" borderId="6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left" vertical="center"/>
    </xf>
    <xf numFmtId="0" fontId="22" fillId="0" borderId="59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distributed" vertical="distributed" wrapText="1"/>
    </xf>
    <xf numFmtId="0" fontId="9" fillId="0" borderId="13" xfId="0" applyFont="1" applyFill="1" applyBorder="1" applyAlignment="1">
      <alignment horizontal="distributed" vertical="distributed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distributed" vertical="justify" wrapText="1" shrinkToFit="1"/>
    </xf>
    <xf numFmtId="0" fontId="27" fillId="0" borderId="13" xfId="0" applyFont="1" applyFill="1" applyBorder="1" applyAlignment="1">
      <alignment horizontal="distributed" vertical="justify" shrinkToFit="1"/>
    </xf>
    <xf numFmtId="0" fontId="6" fillId="0" borderId="65" xfId="0" applyNumberFormat="1" applyFont="1" applyFill="1" applyBorder="1" applyAlignment="1">
      <alignment horizontal="center" vertical="center" shrinkToFit="1"/>
    </xf>
    <xf numFmtId="0" fontId="28" fillId="0" borderId="66" xfId="0" applyFont="1" applyFill="1" applyBorder="1" applyAlignment="1">
      <alignment horizontal="center" vertical="center" shrinkToFit="1"/>
    </xf>
    <xf numFmtId="0" fontId="28" fillId="0" borderId="61" xfId="0" applyFont="1" applyFill="1" applyBorder="1" applyAlignment="1">
      <alignment horizontal="center" vertical="center" shrinkToFit="1"/>
    </xf>
    <xf numFmtId="0" fontId="28" fillId="0" borderId="67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68" xfId="0" applyFont="1" applyFill="1" applyBorder="1" applyAlignment="1">
      <alignment horizontal="center" vertical="center" shrinkToFit="1"/>
    </xf>
    <xf numFmtId="0" fontId="28" fillId="0" borderId="64" xfId="0" applyFont="1" applyFill="1" applyBorder="1" applyAlignment="1">
      <alignment horizontal="center" vertical="center" shrinkToFit="1"/>
    </xf>
    <xf numFmtId="0" fontId="28" fillId="0" borderId="69" xfId="0" applyFont="1" applyFill="1" applyBorder="1" applyAlignment="1">
      <alignment horizontal="center" vertical="center" shrinkToFit="1"/>
    </xf>
    <xf numFmtId="0" fontId="35" fillId="0" borderId="60" xfId="0" applyNumberFormat="1" applyFont="1" applyFill="1" applyBorder="1" applyAlignment="1">
      <alignment wrapText="1" shrinkToFit="1"/>
    </xf>
    <xf numFmtId="0" fontId="35" fillId="0" borderId="61" xfId="0" applyNumberFormat="1" applyFont="1" applyFill="1" applyBorder="1" applyAlignment="1">
      <alignment shrinkToFit="1"/>
    </xf>
    <xf numFmtId="0" fontId="35" fillId="0" borderId="10" xfId="0" applyNumberFormat="1" applyFont="1" applyFill="1" applyBorder="1" applyAlignment="1">
      <alignment shrinkToFit="1"/>
    </xf>
    <xf numFmtId="0" fontId="35" fillId="0" borderId="11" xfId="0" applyNumberFormat="1" applyFont="1" applyFill="1" applyBorder="1" applyAlignment="1">
      <alignment shrinkToFit="1"/>
    </xf>
    <xf numFmtId="0" fontId="35" fillId="0" borderId="62" xfId="0" applyNumberFormat="1" applyFont="1" applyFill="1" applyBorder="1" applyAlignment="1">
      <alignment shrinkToFit="1"/>
    </xf>
    <xf numFmtId="0" fontId="35" fillId="0" borderId="63" xfId="0" applyNumberFormat="1" applyFont="1" applyFill="1" applyBorder="1" applyAlignment="1">
      <alignment shrinkToFi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38" fontId="22" fillId="0" borderId="13" xfId="48" applyFont="1" applyFill="1" applyBorder="1" applyAlignment="1">
      <alignment horizontal="center" vertical="center" wrapText="1"/>
    </xf>
    <xf numFmtId="38" fontId="22" fillId="0" borderId="58" xfId="48" applyFont="1" applyFill="1" applyBorder="1" applyAlignment="1">
      <alignment horizontal="center" vertical="center" wrapText="1"/>
    </xf>
    <xf numFmtId="38" fontId="9" fillId="0" borderId="58" xfId="48" applyFont="1" applyFill="1" applyBorder="1" applyAlignment="1">
      <alignment horizontal="center" vertical="center" wrapText="1"/>
    </xf>
    <xf numFmtId="38" fontId="9" fillId="0" borderId="70" xfId="48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left" vertical="center"/>
    </xf>
    <xf numFmtId="38" fontId="22" fillId="0" borderId="27" xfId="48" applyFont="1" applyFill="1" applyBorder="1" applyAlignment="1">
      <alignment horizontal="center" vertical="center" wrapText="1"/>
    </xf>
    <xf numFmtId="38" fontId="22" fillId="0" borderId="71" xfId="48" applyFont="1" applyFill="1" applyBorder="1" applyAlignment="1">
      <alignment horizontal="center" vertical="center" wrapText="1"/>
    </xf>
    <xf numFmtId="38" fontId="9" fillId="0" borderId="72" xfId="48" applyFont="1" applyFill="1" applyBorder="1" applyAlignment="1">
      <alignment horizontal="center" vertical="center" wrapText="1"/>
    </xf>
    <xf numFmtId="38" fontId="22" fillId="0" borderId="73" xfId="48" applyFont="1" applyFill="1" applyBorder="1" applyAlignment="1">
      <alignment horizontal="center" vertical="center" wrapText="1"/>
    </xf>
    <xf numFmtId="38" fontId="9" fillId="0" borderId="27" xfId="48" applyFont="1" applyFill="1" applyBorder="1" applyAlignment="1">
      <alignment horizontal="center" vertical="center" wrapText="1"/>
    </xf>
    <xf numFmtId="38" fontId="9" fillId="0" borderId="73" xfId="48" applyFont="1" applyFill="1" applyBorder="1" applyAlignment="1">
      <alignment horizontal="center" vertical="center" wrapText="1"/>
    </xf>
    <xf numFmtId="38" fontId="22" fillId="0" borderId="72" xfId="48" applyFont="1" applyFill="1" applyBorder="1" applyAlignment="1">
      <alignment horizontal="center" vertical="center" wrapText="1"/>
    </xf>
    <xf numFmtId="0" fontId="35" fillId="0" borderId="60" xfId="0" applyNumberFormat="1" applyFont="1" applyFill="1" applyBorder="1" applyAlignment="1">
      <alignment horizontal="center" vertical="center" wrapText="1" shrinkToFit="1"/>
    </xf>
    <xf numFmtId="0" fontId="35" fillId="0" borderId="61" xfId="0" applyNumberFormat="1" applyFont="1" applyFill="1" applyBorder="1" applyAlignment="1">
      <alignment horizontal="center" vertical="center" shrinkToFit="1"/>
    </xf>
    <xf numFmtId="0" fontId="35" fillId="0" borderId="10" xfId="0" applyNumberFormat="1" applyFont="1" applyFill="1" applyBorder="1" applyAlignment="1">
      <alignment horizontal="center" vertical="center" shrinkToFit="1"/>
    </xf>
    <xf numFmtId="0" fontId="35" fillId="0" borderId="11" xfId="0" applyNumberFormat="1" applyFont="1" applyFill="1" applyBorder="1" applyAlignment="1">
      <alignment horizontal="center" vertical="center" shrinkToFit="1"/>
    </xf>
    <xf numFmtId="0" fontId="35" fillId="0" borderId="62" xfId="0" applyNumberFormat="1" applyFont="1" applyFill="1" applyBorder="1" applyAlignment="1">
      <alignment horizontal="center" vertical="center" shrinkToFit="1"/>
    </xf>
    <xf numFmtId="0" fontId="35" fillId="0" borderId="6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22" fillId="0" borderId="72" xfId="0" applyNumberFormat="1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179" fontId="9" fillId="0" borderId="13" xfId="48" applyNumberFormat="1" applyFont="1" applyFill="1" applyBorder="1" applyAlignment="1">
      <alignment horizontal="right" vertical="center"/>
    </xf>
    <xf numFmtId="3" fontId="6" fillId="0" borderId="75" xfId="0" applyNumberFormat="1" applyFont="1" applyFill="1" applyBorder="1" applyAlignment="1">
      <alignment horizontal="right" vertical="center" wrapText="1"/>
    </xf>
    <xf numFmtId="180" fontId="6" fillId="0" borderId="75" xfId="0" applyNumberFormat="1" applyFont="1" applyFill="1" applyBorder="1" applyAlignment="1">
      <alignment horizontal="right" vertical="center" wrapText="1"/>
    </xf>
    <xf numFmtId="180" fontId="6" fillId="0" borderId="76" xfId="0" applyNumberFormat="1" applyFont="1" applyFill="1" applyBorder="1" applyAlignment="1">
      <alignment horizontal="right" vertical="center" wrapText="1"/>
    </xf>
    <xf numFmtId="0" fontId="6" fillId="0" borderId="77" xfId="0" applyNumberFormat="1" applyFont="1" applyFill="1" applyBorder="1" applyAlignment="1">
      <alignment horizontal="center" vertical="center" wrapText="1"/>
    </xf>
    <xf numFmtId="0" fontId="6" fillId="0" borderId="75" xfId="0" applyNumberFormat="1" applyFont="1" applyFill="1" applyBorder="1" applyAlignment="1">
      <alignment horizontal="center" vertical="center" wrapText="1"/>
    </xf>
    <xf numFmtId="0" fontId="24" fillId="0" borderId="59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4" fillId="0" borderId="45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176" fontId="22" fillId="0" borderId="60" xfId="0" applyNumberFormat="1" applyFont="1" applyFill="1" applyBorder="1" applyAlignment="1">
      <alignment horizontal="right" vertical="center"/>
    </xf>
    <xf numFmtId="176" fontId="22" fillId="0" borderId="66" xfId="0" applyNumberFormat="1" applyFont="1" applyFill="1" applyBorder="1" applyAlignment="1">
      <alignment horizontal="right" vertical="center"/>
    </xf>
    <xf numFmtId="176" fontId="22" fillId="0" borderId="78" xfId="0" applyNumberFormat="1" applyFont="1" applyFill="1" applyBorder="1" applyAlignment="1">
      <alignment horizontal="right" vertical="center"/>
    </xf>
    <xf numFmtId="176" fontId="22" fillId="0" borderId="62" xfId="0" applyNumberFormat="1" applyFont="1" applyFill="1" applyBorder="1" applyAlignment="1">
      <alignment horizontal="right" vertical="center"/>
    </xf>
    <xf numFmtId="176" fontId="22" fillId="0" borderId="79" xfId="0" applyNumberFormat="1" applyFont="1" applyFill="1" applyBorder="1" applyAlignment="1">
      <alignment horizontal="right" vertical="center"/>
    </xf>
    <xf numFmtId="176" fontId="22" fillId="0" borderId="80" xfId="0" applyNumberFormat="1" applyFont="1" applyFill="1" applyBorder="1" applyAlignment="1">
      <alignment horizontal="right" vertical="center"/>
    </xf>
    <xf numFmtId="0" fontId="24" fillId="0" borderId="47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180" fontId="22" fillId="0" borderId="13" xfId="0" applyNumberFormat="1" applyFont="1" applyFill="1" applyBorder="1" applyAlignment="1">
      <alignment horizontal="right" vertical="center" wrapText="1"/>
    </xf>
    <xf numFmtId="0" fontId="26" fillId="0" borderId="59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4" fillId="0" borderId="60" xfId="0" applyNumberFormat="1" applyFont="1" applyFill="1" applyBorder="1" applyAlignment="1">
      <alignment horizontal="center" vertical="center" wrapText="1"/>
    </xf>
    <xf numFmtId="0" fontId="24" fillId="0" borderId="66" xfId="0" applyNumberFormat="1" applyFont="1" applyFill="1" applyBorder="1" applyAlignment="1">
      <alignment horizontal="center" vertical="center" wrapText="1"/>
    </xf>
    <xf numFmtId="0" fontId="24" fillId="0" borderId="61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62" xfId="0" applyNumberFormat="1" applyFont="1" applyFill="1" applyBorder="1" applyAlignment="1">
      <alignment horizontal="center" vertical="center" wrapText="1"/>
    </xf>
    <xf numFmtId="0" fontId="24" fillId="0" borderId="79" xfId="0" applyNumberFormat="1" applyFont="1" applyFill="1" applyBorder="1" applyAlignment="1">
      <alignment horizontal="center" vertical="center" wrapText="1"/>
    </xf>
    <xf numFmtId="0" fontId="24" fillId="0" borderId="63" xfId="0" applyNumberFormat="1" applyFont="1" applyFill="1" applyBorder="1" applyAlignment="1">
      <alignment horizontal="center" vertical="center" wrapText="1"/>
    </xf>
    <xf numFmtId="0" fontId="26" fillId="0" borderId="81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179" fontId="28" fillId="0" borderId="13" xfId="48" applyNumberFormat="1" applyFont="1" applyFill="1" applyBorder="1" applyAlignment="1">
      <alignment horizontal="right" vertical="center"/>
    </xf>
    <xf numFmtId="179" fontId="9" fillId="0" borderId="20" xfId="48" applyNumberFormat="1" applyFont="1" applyFill="1" applyBorder="1" applyAlignment="1">
      <alignment horizontal="right" vertical="center"/>
    </xf>
    <xf numFmtId="0" fontId="8" fillId="0" borderId="59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6" fontId="38" fillId="0" borderId="13" xfId="0" applyNumberFormat="1" applyFont="1" applyFill="1" applyBorder="1" applyAlignment="1">
      <alignment horizontal="right" vertical="center"/>
    </xf>
    <xf numFmtId="176" fontId="38" fillId="0" borderId="25" xfId="0" applyNumberFormat="1" applyFont="1" applyFill="1" applyBorder="1" applyAlignment="1">
      <alignment horizontal="right" vertical="center"/>
    </xf>
    <xf numFmtId="176" fontId="38" fillId="0" borderId="20" xfId="0" applyNumberFormat="1" applyFont="1" applyFill="1" applyBorder="1" applyAlignment="1">
      <alignment horizontal="right" vertical="center"/>
    </xf>
    <xf numFmtId="176" fontId="38" fillId="0" borderId="26" xfId="0" applyNumberFormat="1" applyFont="1" applyFill="1" applyBorder="1" applyAlignment="1">
      <alignment horizontal="right" vertical="center"/>
    </xf>
    <xf numFmtId="176" fontId="17" fillId="0" borderId="60" xfId="0" applyNumberFormat="1" applyFont="1" applyFill="1" applyBorder="1" applyAlignment="1">
      <alignment horizontal="right" vertical="center"/>
    </xf>
    <xf numFmtId="176" fontId="17" fillId="0" borderId="66" xfId="0" applyNumberFormat="1" applyFont="1" applyFill="1" applyBorder="1" applyAlignment="1">
      <alignment horizontal="right" vertical="center"/>
    </xf>
    <xf numFmtId="176" fontId="17" fillId="0" borderId="78" xfId="0" applyNumberFormat="1" applyFont="1" applyFill="1" applyBorder="1" applyAlignment="1">
      <alignment horizontal="right" vertical="center"/>
    </xf>
    <xf numFmtId="176" fontId="17" fillId="0" borderId="62" xfId="0" applyNumberFormat="1" applyFont="1" applyFill="1" applyBorder="1" applyAlignment="1">
      <alignment horizontal="right" vertical="center"/>
    </xf>
    <xf numFmtId="176" fontId="17" fillId="0" borderId="79" xfId="0" applyNumberFormat="1" applyFont="1" applyFill="1" applyBorder="1" applyAlignment="1">
      <alignment horizontal="right" vertical="center"/>
    </xf>
    <xf numFmtId="176" fontId="17" fillId="0" borderId="8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22" fillId="0" borderId="60" xfId="0" applyNumberFormat="1" applyFont="1" applyFill="1" applyBorder="1" applyAlignment="1">
      <alignment horizontal="center" wrapText="1"/>
    </xf>
    <xf numFmtId="0" fontId="22" fillId="0" borderId="66" xfId="0" applyNumberFormat="1" applyFont="1" applyFill="1" applyBorder="1" applyAlignment="1">
      <alignment horizontal="center" wrapText="1"/>
    </xf>
    <xf numFmtId="0" fontId="22" fillId="0" borderId="61" xfId="0" applyNumberFormat="1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 wrapText="1"/>
    </xf>
    <xf numFmtId="0" fontId="22" fillId="0" borderId="62" xfId="0" applyNumberFormat="1" applyFont="1" applyFill="1" applyBorder="1" applyAlignment="1">
      <alignment horizontal="right" vertical="center" wrapText="1"/>
    </xf>
    <xf numFmtId="0" fontId="22" fillId="0" borderId="79" xfId="0" applyNumberFormat="1" applyFont="1" applyFill="1" applyBorder="1" applyAlignment="1">
      <alignment horizontal="right" vertical="center" wrapText="1"/>
    </xf>
    <xf numFmtId="0" fontId="22" fillId="0" borderId="63" xfId="0" applyNumberFormat="1" applyFont="1" applyFill="1" applyBorder="1" applyAlignment="1">
      <alignment horizontal="right" vertical="center" wrapText="1"/>
    </xf>
    <xf numFmtId="0" fontId="22" fillId="0" borderId="62" xfId="0" applyNumberFormat="1" applyFont="1" applyFill="1" applyBorder="1" applyAlignment="1">
      <alignment horizontal="right" wrapText="1"/>
    </xf>
    <xf numFmtId="0" fontId="22" fillId="0" borderId="79" xfId="0" applyNumberFormat="1" applyFont="1" applyFill="1" applyBorder="1" applyAlignment="1">
      <alignment horizontal="right" wrapText="1"/>
    </xf>
    <xf numFmtId="0" fontId="22" fillId="0" borderId="63" xfId="0" applyNumberFormat="1" applyFont="1" applyFill="1" applyBorder="1" applyAlignment="1">
      <alignment horizontal="right" wrapText="1"/>
    </xf>
    <xf numFmtId="0" fontId="22" fillId="0" borderId="60" xfId="0" applyNumberFormat="1" applyFont="1" applyFill="1" applyBorder="1" applyAlignment="1">
      <alignment horizontal="center" vertical="center" wrapText="1"/>
    </xf>
    <xf numFmtId="0" fontId="22" fillId="0" borderId="66" xfId="0" applyNumberFormat="1" applyFont="1" applyFill="1" applyBorder="1" applyAlignment="1">
      <alignment horizontal="center" vertical="center" wrapText="1"/>
    </xf>
    <xf numFmtId="0" fontId="22" fillId="0" borderId="6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right" vertical="center" wrapText="1"/>
    </xf>
    <xf numFmtId="0" fontId="39" fillId="0" borderId="59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B7B7B"/>
      <rgbColor rgb="00999999"/>
      <rgbColor rgb="007D7D7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33</xdr:row>
      <xdr:rowOff>114300</xdr:rowOff>
    </xdr:from>
    <xdr:to>
      <xdr:col>4</xdr:col>
      <xdr:colOff>0</xdr:colOff>
      <xdr:row>33</xdr:row>
      <xdr:rowOff>400050</xdr:rowOff>
    </xdr:to>
    <xdr:sp>
      <xdr:nvSpPr>
        <xdr:cNvPr id="1" name="Rectangle 9"/>
        <xdr:cNvSpPr>
          <a:spLocks/>
        </xdr:cNvSpPr>
      </xdr:nvSpPr>
      <xdr:spPr>
        <a:xfrm>
          <a:off x="3829050" y="15097125"/>
          <a:ext cx="5048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47625</xdr:colOff>
      <xdr:row>18</xdr:row>
      <xdr:rowOff>0</xdr:rowOff>
    </xdr:from>
    <xdr:to>
      <xdr:col>41</xdr:col>
      <xdr:colOff>180975</xdr:colOff>
      <xdr:row>18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448425" y="4476750"/>
          <a:ext cx="19335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（イ）平成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t9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年度市町村別交付状況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view="pageBreakPreview" zoomScale="60" zoomScaleNormal="50" zoomScalePageLayoutView="0" workbookViewId="0" topLeftCell="A1">
      <selection activeCell="C2" sqref="C2"/>
    </sheetView>
  </sheetViews>
  <sheetFormatPr defaultColWidth="9.00390625" defaultRowHeight="13.5"/>
  <cols>
    <col min="1" max="2" width="5.375" style="49" customWidth="1"/>
    <col min="3" max="3" width="28.625" style="49" customWidth="1"/>
    <col min="4" max="4" width="17.50390625" style="49" customWidth="1"/>
    <col min="5" max="5" width="8.00390625" style="49" customWidth="1"/>
    <col min="6" max="6" width="10.125" style="49" customWidth="1"/>
    <col min="7" max="7" width="7.625" style="49" customWidth="1"/>
    <col min="8" max="8" width="4.625" style="49" customWidth="1"/>
    <col min="9" max="9" width="3.625" style="49" customWidth="1"/>
    <col min="10" max="10" width="17.50390625" style="49" customWidth="1"/>
    <col min="11" max="11" width="8.00390625" style="49" customWidth="1"/>
    <col min="12" max="12" width="9.875" style="49" customWidth="1"/>
    <col min="13" max="13" width="7.625" style="49" customWidth="1"/>
    <col min="14" max="14" width="4.625" style="49" customWidth="1"/>
    <col min="15" max="15" width="3.625" style="49" customWidth="1"/>
    <col min="16" max="16" width="17.50390625" style="49" customWidth="1"/>
    <col min="17" max="17" width="8.00390625" style="49" customWidth="1"/>
    <col min="18" max="18" width="10.125" style="49" customWidth="1"/>
    <col min="19" max="19" width="7.625" style="49" customWidth="1"/>
    <col min="20" max="20" width="4.625" style="49" customWidth="1"/>
    <col min="21" max="21" width="3.625" style="49" customWidth="1"/>
    <col min="22" max="16384" width="9.00390625" style="49" customWidth="1"/>
  </cols>
  <sheetData>
    <row r="1" spans="1:21" ht="50.25" customHeight="1">
      <c r="A1" s="129" t="s">
        <v>188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0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0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20.25" customHeight="1">
      <c r="A4" s="111" t="s">
        <v>172</v>
      </c>
      <c r="B4" s="111"/>
      <c r="C4" s="111"/>
      <c r="D4" s="11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20.25" customHeight="1" thickBot="1">
      <c r="A5" s="112"/>
      <c r="B5" s="112"/>
      <c r="C5" s="112"/>
      <c r="D5" s="112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36" customHeight="1">
      <c r="A6" s="107" t="s">
        <v>0</v>
      </c>
      <c r="B6" s="108"/>
      <c r="C6" s="108"/>
      <c r="D6" s="139" t="s">
        <v>90</v>
      </c>
      <c r="E6" s="140"/>
      <c r="F6" s="138" t="s">
        <v>70</v>
      </c>
      <c r="G6" s="110"/>
      <c r="H6" s="110"/>
      <c r="I6" s="110"/>
      <c r="J6" s="115" t="s">
        <v>71</v>
      </c>
      <c r="K6" s="130"/>
      <c r="L6" s="115" t="s">
        <v>72</v>
      </c>
      <c r="M6" s="116"/>
      <c r="N6" s="116"/>
      <c r="O6" s="116"/>
      <c r="P6" s="121" t="s">
        <v>149</v>
      </c>
      <c r="Q6" s="122"/>
      <c r="R6" s="132" t="s">
        <v>150</v>
      </c>
      <c r="S6" s="133"/>
      <c r="T6" s="133"/>
      <c r="U6" s="134"/>
    </row>
    <row r="7" spans="1:21" ht="36" customHeight="1">
      <c r="A7" s="109"/>
      <c r="B7" s="106"/>
      <c r="C7" s="106"/>
      <c r="D7" s="104" t="s">
        <v>91</v>
      </c>
      <c r="E7" s="105"/>
      <c r="F7" s="157" t="s">
        <v>73</v>
      </c>
      <c r="G7" s="158"/>
      <c r="H7" s="158"/>
      <c r="I7" s="158"/>
      <c r="J7" s="117" t="s">
        <v>74</v>
      </c>
      <c r="K7" s="131"/>
      <c r="L7" s="117" t="s">
        <v>75</v>
      </c>
      <c r="M7" s="118"/>
      <c r="N7" s="118"/>
      <c r="O7" s="118"/>
      <c r="P7" s="119"/>
      <c r="Q7" s="120"/>
      <c r="R7" s="135" t="s">
        <v>92</v>
      </c>
      <c r="S7" s="136"/>
      <c r="T7" s="136"/>
      <c r="U7" s="137"/>
    </row>
    <row r="8" spans="1:21" ht="36" customHeight="1">
      <c r="A8" s="109"/>
      <c r="B8" s="106"/>
      <c r="C8" s="106"/>
      <c r="D8" s="155" t="s">
        <v>93</v>
      </c>
      <c r="E8" s="156"/>
      <c r="F8" s="159" t="s">
        <v>94</v>
      </c>
      <c r="G8" s="158"/>
      <c r="H8" s="158"/>
      <c r="I8" s="158"/>
      <c r="J8" s="102" t="s">
        <v>76</v>
      </c>
      <c r="K8" s="103"/>
      <c r="L8" s="123" t="s">
        <v>77</v>
      </c>
      <c r="M8" s="124"/>
      <c r="N8" s="124"/>
      <c r="O8" s="124"/>
      <c r="P8" s="113" t="s">
        <v>78</v>
      </c>
      <c r="Q8" s="114"/>
      <c r="R8" s="119" t="s">
        <v>169</v>
      </c>
      <c r="S8" s="144"/>
      <c r="T8" s="144"/>
      <c r="U8" s="145"/>
    </row>
    <row r="9" spans="1:21" ht="43.5" customHeight="1">
      <c r="A9" s="211" t="s">
        <v>135</v>
      </c>
      <c r="B9" s="127" t="s">
        <v>171</v>
      </c>
      <c r="C9" s="18" t="s">
        <v>136</v>
      </c>
      <c r="D9" s="125">
        <v>13160</v>
      </c>
      <c r="E9" s="126"/>
      <c r="F9" s="125">
        <v>4503</v>
      </c>
      <c r="G9" s="125"/>
      <c r="H9" s="125"/>
      <c r="I9" s="125"/>
      <c r="J9" s="125">
        <v>484</v>
      </c>
      <c r="K9" s="126"/>
      <c r="L9" s="142">
        <f>D9-F9</f>
        <v>8657</v>
      </c>
      <c r="M9" s="142"/>
      <c r="N9" s="142"/>
      <c r="O9" s="142"/>
      <c r="P9" s="125">
        <v>24798792</v>
      </c>
      <c r="Q9" s="125"/>
      <c r="R9" s="125">
        <f>P9/L9</f>
        <v>2864.5942012244427</v>
      </c>
      <c r="S9" s="125"/>
      <c r="T9" s="125"/>
      <c r="U9" s="149"/>
    </row>
    <row r="10" spans="1:21" ht="43.5" customHeight="1">
      <c r="A10" s="212"/>
      <c r="B10" s="128"/>
      <c r="C10" s="18" t="s">
        <v>95</v>
      </c>
      <c r="D10" s="125">
        <v>14431</v>
      </c>
      <c r="E10" s="126"/>
      <c r="F10" s="142">
        <v>1511</v>
      </c>
      <c r="G10" s="142"/>
      <c r="H10" s="142"/>
      <c r="I10" s="142"/>
      <c r="J10" s="125">
        <v>595</v>
      </c>
      <c r="K10" s="126"/>
      <c r="L10" s="142">
        <f aca="true" t="shared" si="0" ref="L10:L25">D10-F10</f>
        <v>12920</v>
      </c>
      <c r="M10" s="142"/>
      <c r="N10" s="142"/>
      <c r="O10" s="142"/>
      <c r="P10" s="125">
        <v>19039489</v>
      </c>
      <c r="Q10" s="126"/>
      <c r="R10" s="125">
        <f aca="true" t="shared" si="1" ref="R10:R26">P10/L10</f>
        <v>1473.6446594427246</v>
      </c>
      <c r="S10" s="125"/>
      <c r="T10" s="125"/>
      <c r="U10" s="149"/>
    </row>
    <row r="11" spans="1:21" ht="43.5" customHeight="1">
      <c r="A11" s="212"/>
      <c r="B11" s="128"/>
      <c r="C11" s="36" t="s">
        <v>151</v>
      </c>
      <c r="D11" s="150">
        <f>SUM(D9:E10)</f>
        <v>27591</v>
      </c>
      <c r="E11" s="143"/>
      <c r="F11" s="141">
        <f>SUM(F9:I10)</f>
        <v>6014</v>
      </c>
      <c r="G11" s="141"/>
      <c r="H11" s="141"/>
      <c r="I11" s="141"/>
      <c r="J11" s="150">
        <f>SUM(J9:K10)</f>
        <v>1079</v>
      </c>
      <c r="K11" s="143"/>
      <c r="L11" s="141">
        <f t="shared" si="0"/>
        <v>21577</v>
      </c>
      <c r="M11" s="141"/>
      <c r="N11" s="141"/>
      <c r="O11" s="141"/>
      <c r="P11" s="141">
        <f>SUM(P9:Q10)</f>
        <v>43838281</v>
      </c>
      <c r="Q11" s="161"/>
      <c r="R11" s="150">
        <f t="shared" si="1"/>
        <v>2031.7134448718543</v>
      </c>
      <c r="S11" s="150"/>
      <c r="T11" s="150"/>
      <c r="U11" s="160"/>
    </row>
    <row r="12" spans="1:21" ht="43.5" customHeight="1">
      <c r="A12" s="212"/>
      <c r="B12" s="151" t="s">
        <v>134</v>
      </c>
      <c r="C12" s="19" t="s">
        <v>2</v>
      </c>
      <c r="D12" s="142">
        <v>1088</v>
      </c>
      <c r="E12" s="126"/>
      <c r="F12" s="125">
        <v>18</v>
      </c>
      <c r="G12" s="125"/>
      <c r="H12" s="125"/>
      <c r="I12" s="125"/>
      <c r="J12" s="125">
        <v>0</v>
      </c>
      <c r="K12" s="126"/>
      <c r="L12" s="142">
        <f t="shared" si="0"/>
        <v>1070</v>
      </c>
      <c r="M12" s="142"/>
      <c r="N12" s="142"/>
      <c r="O12" s="142"/>
      <c r="P12" s="125">
        <v>6134347</v>
      </c>
      <c r="Q12" s="126"/>
      <c r="R12" s="125">
        <f t="shared" si="1"/>
        <v>5733.034579439252</v>
      </c>
      <c r="S12" s="125"/>
      <c r="T12" s="125"/>
      <c r="U12" s="149"/>
    </row>
    <row r="13" spans="1:21" ht="43.5" customHeight="1">
      <c r="A13" s="212"/>
      <c r="B13" s="128"/>
      <c r="C13" s="18" t="s">
        <v>3</v>
      </c>
      <c r="D13" s="125">
        <v>4</v>
      </c>
      <c r="E13" s="126"/>
      <c r="F13" s="125">
        <v>0</v>
      </c>
      <c r="G13" s="125"/>
      <c r="H13" s="125"/>
      <c r="I13" s="125"/>
      <c r="J13" s="125">
        <v>0</v>
      </c>
      <c r="K13" s="126"/>
      <c r="L13" s="142">
        <f t="shared" si="0"/>
        <v>4</v>
      </c>
      <c r="M13" s="142"/>
      <c r="N13" s="142"/>
      <c r="O13" s="142"/>
      <c r="P13" s="125">
        <v>49504</v>
      </c>
      <c r="Q13" s="126"/>
      <c r="R13" s="125">
        <f t="shared" si="1"/>
        <v>12376</v>
      </c>
      <c r="S13" s="125"/>
      <c r="T13" s="125"/>
      <c r="U13" s="149"/>
    </row>
    <row r="14" spans="1:21" ht="43.5" customHeight="1">
      <c r="A14" s="212"/>
      <c r="B14" s="128"/>
      <c r="C14" s="18" t="s">
        <v>4</v>
      </c>
      <c r="D14" s="125">
        <v>13</v>
      </c>
      <c r="E14" s="126"/>
      <c r="F14" s="125">
        <v>1</v>
      </c>
      <c r="G14" s="125"/>
      <c r="H14" s="125"/>
      <c r="I14" s="125"/>
      <c r="J14" s="125">
        <v>0</v>
      </c>
      <c r="K14" s="126"/>
      <c r="L14" s="142">
        <f t="shared" si="0"/>
        <v>12</v>
      </c>
      <c r="M14" s="142"/>
      <c r="N14" s="142"/>
      <c r="O14" s="142"/>
      <c r="P14" s="125">
        <v>61000</v>
      </c>
      <c r="Q14" s="126"/>
      <c r="R14" s="125">
        <f t="shared" si="1"/>
        <v>5083.333333333333</v>
      </c>
      <c r="S14" s="125"/>
      <c r="T14" s="125"/>
      <c r="U14" s="149"/>
    </row>
    <row r="15" spans="1:21" ht="43.5" customHeight="1">
      <c r="A15" s="212"/>
      <c r="B15" s="128"/>
      <c r="C15" s="18" t="s">
        <v>5</v>
      </c>
      <c r="D15" s="142">
        <v>839</v>
      </c>
      <c r="E15" s="126"/>
      <c r="F15" s="142">
        <v>31</v>
      </c>
      <c r="G15" s="142"/>
      <c r="H15" s="142"/>
      <c r="I15" s="142"/>
      <c r="J15" s="142">
        <v>5</v>
      </c>
      <c r="K15" s="126"/>
      <c r="L15" s="142">
        <f t="shared" si="0"/>
        <v>808</v>
      </c>
      <c r="M15" s="142"/>
      <c r="N15" s="142"/>
      <c r="O15" s="142"/>
      <c r="P15" s="125">
        <v>1462721</v>
      </c>
      <c r="Q15" s="126"/>
      <c r="R15" s="125">
        <f t="shared" si="1"/>
        <v>1810.2982673267327</v>
      </c>
      <c r="S15" s="125"/>
      <c r="T15" s="125"/>
      <c r="U15" s="149"/>
    </row>
    <row r="16" spans="1:21" ht="43.5" customHeight="1">
      <c r="A16" s="212"/>
      <c r="B16" s="128"/>
      <c r="C16" s="36" t="s">
        <v>152</v>
      </c>
      <c r="D16" s="150">
        <f>SUM(D12:E15)</f>
        <v>1944</v>
      </c>
      <c r="E16" s="143"/>
      <c r="F16" s="150">
        <f>SUM(F12:I15)</f>
        <v>50</v>
      </c>
      <c r="G16" s="150"/>
      <c r="H16" s="150"/>
      <c r="I16" s="150"/>
      <c r="J16" s="150">
        <f>SUM(J12:K15)</f>
        <v>5</v>
      </c>
      <c r="K16" s="143"/>
      <c r="L16" s="141">
        <f t="shared" si="0"/>
        <v>1894</v>
      </c>
      <c r="M16" s="141"/>
      <c r="N16" s="141"/>
      <c r="O16" s="141"/>
      <c r="P16" s="141">
        <f>SUM(P12:Q15)</f>
        <v>7707572</v>
      </c>
      <c r="Q16" s="143"/>
      <c r="R16" s="150">
        <f t="shared" si="1"/>
        <v>4069.467793030623</v>
      </c>
      <c r="S16" s="150"/>
      <c r="T16" s="150"/>
      <c r="U16" s="160"/>
    </row>
    <row r="17" spans="1:21" ht="43.5" customHeight="1">
      <c r="A17" s="212"/>
      <c r="B17" s="152" t="s">
        <v>96</v>
      </c>
      <c r="C17" s="153"/>
      <c r="D17" s="125">
        <v>100</v>
      </c>
      <c r="E17" s="126"/>
      <c r="F17" s="125">
        <v>8</v>
      </c>
      <c r="G17" s="125"/>
      <c r="H17" s="125"/>
      <c r="I17" s="125"/>
      <c r="J17" s="125">
        <v>0</v>
      </c>
      <c r="K17" s="126"/>
      <c r="L17" s="142">
        <f t="shared" si="0"/>
        <v>92</v>
      </c>
      <c r="M17" s="142"/>
      <c r="N17" s="142"/>
      <c r="O17" s="142"/>
      <c r="P17" s="125">
        <v>1308849</v>
      </c>
      <c r="Q17" s="126"/>
      <c r="R17" s="125">
        <f t="shared" si="1"/>
        <v>14226.619565217392</v>
      </c>
      <c r="S17" s="125"/>
      <c r="T17" s="125"/>
      <c r="U17" s="149"/>
    </row>
    <row r="18" spans="1:21" ht="43.5" customHeight="1">
      <c r="A18" s="212"/>
      <c r="B18" s="152" t="s">
        <v>6</v>
      </c>
      <c r="C18" s="153"/>
      <c r="D18" s="142">
        <v>0</v>
      </c>
      <c r="E18" s="126"/>
      <c r="F18" s="142">
        <v>0</v>
      </c>
      <c r="G18" s="142"/>
      <c r="H18" s="142"/>
      <c r="I18" s="142"/>
      <c r="J18" s="142">
        <v>0</v>
      </c>
      <c r="K18" s="126"/>
      <c r="L18" s="142">
        <f t="shared" si="0"/>
        <v>0</v>
      </c>
      <c r="M18" s="142"/>
      <c r="N18" s="142"/>
      <c r="O18" s="142"/>
      <c r="P18" s="142">
        <v>0</v>
      </c>
      <c r="Q18" s="126"/>
      <c r="R18" s="125" t="s">
        <v>137</v>
      </c>
      <c r="S18" s="125"/>
      <c r="T18" s="125"/>
      <c r="U18" s="149"/>
    </row>
    <row r="19" spans="1:21" ht="43.5" customHeight="1">
      <c r="A19" s="212"/>
      <c r="B19" s="162" t="s">
        <v>7</v>
      </c>
      <c r="C19" s="153"/>
      <c r="D19" s="142">
        <v>397</v>
      </c>
      <c r="E19" s="126"/>
      <c r="F19" s="142">
        <v>174</v>
      </c>
      <c r="G19" s="142"/>
      <c r="H19" s="142"/>
      <c r="I19" s="142"/>
      <c r="J19" s="142">
        <v>68</v>
      </c>
      <c r="K19" s="126"/>
      <c r="L19" s="142">
        <f t="shared" si="0"/>
        <v>223</v>
      </c>
      <c r="M19" s="142"/>
      <c r="N19" s="142"/>
      <c r="O19" s="142"/>
      <c r="P19" s="142">
        <v>1018670</v>
      </c>
      <c r="Q19" s="126"/>
      <c r="R19" s="125">
        <f t="shared" si="1"/>
        <v>4568.026905829596</v>
      </c>
      <c r="S19" s="125"/>
      <c r="T19" s="125"/>
      <c r="U19" s="149"/>
    </row>
    <row r="20" spans="1:21" ht="43.5" customHeight="1">
      <c r="A20" s="212"/>
      <c r="B20" s="170" t="s">
        <v>153</v>
      </c>
      <c r="C20" s="171"/>
      <c r="D20" s="141">
        <f>SUM(D17:E19)</f>
        <v>497</v>
      </c>
      <c r="E20" s="143"/>
      <c r="F20" s="141">
        <f>SUM(F17:I19)</f>
        <v>182</v>
      </c>
      <c r="G20" s="141"/>
      <c r="H20" s="141"/>
      <c r="I20" s="141"/>
      <c r="J20" s="141">
        <f>SUM(J17:K19)</f>
        <v>68</v>
      </c>
      <c r="K20" s="143"/>
      <c r="L20" s="141">
        <f t="shared" si="0"/>
        <v>315</v>
      </c>
      <c r="M20" s="141"/>
      <c r="N20" s="141"/>
      <c r="O20" s="141"/>
      <c r="P20" s="141">
        <f>SUM(P17:Q19)</f>
        <v>2327519</v>
      </c>
      <c r="Q20" s="143"/>
      <c r="R20" s="150">
        <f t="shared" si="1"/>
        <v>7388.949206349206</v>
      </c>
      <c r="S20" s="150"/>
      <c r="T20" s="150"/>
      <c r="U20" s="160"/>
    </row>
    <row r="21" spans="1:21" ht="43.5" customHeight="1">
      <c r="A21" s="213"/>
      <c r="B21" s="170" t="s">
        <v>143</v>
      </c>
      <c r="C21" s="171"/>
      <c r="D21" s="163">
        <f>D11+D16+D20</f>
        <v>30032</v>
      </c>
      <c r="E21" s="165"/>
      <c r="F21" s="163">
        <f>F11+F16+F20</f>
        <v>6246</v>
      </c>
      <c r="G21" s="164"/>
      <c r="H21" s="164"/>
      <c r="I21" s="165"/>
      <c r="J21" s="163">
        <f>J11+J16+J20</f>
        <v>1152</v>
      </c>
      <c r="K21" s="165"/>
      <c r="L21" s="163">
        <f>L11+L16+L20</f>
        <v>23786</v>
      </c>
      <c r="M21" s="164"/>
      <c r="N21" s="166"/>
      <c r="O21" s="167"/>
      <c r="P21" s="163">
        <f>P11+P16+P20</f>
        <v>53873372</v>
      </c>
      <c r="Q21" s="165"/>
      <c r="R21" s="150">
        <f>P21/L21</f>
        <v>2264.91936433196</v>
      </c>
      <c r="S21" s="150"/>
      <c r="T21" s="150"/>
      <c r="U21" s="160"/>
    </row>
    <row r="22" spans="1:21" ht="43.5" customHeight="1">
      <c r="A22" s="168" t="s">
        <v>154</v>
      </c>
      <c r="B22" s="162" t="s">
        <v>8</v>
      </c>
      <c r="C22" s="153"/>
      <c r="D22" s="125">
        <v>13394</v>
      </c>
      <c r="E22" s="126"/>
      <c r="F22" s="125">
        <v>238</v>
      </c>
      <c r="G22" s="125"/>
      <c r="H22" s="125"/>
      <c r="I22" s="125"/>
      <c r="J22" s="125">
        <v>182</v>
      </c>
      <c r="K22" s="126"/>
      <c r="L22" s="142">
        <f t="shared" si="0"/>
        <v>13156</v>
      </c>
      <c r="M22" s="142"/>
      <c r="N22" s="142"/>
      <c r="O22" s="142"/>
      <c r="P22" s="125">
        <v>14056422</v>
      </c>
      <c r="Q22" s="126"/>
      <c r="R22" s="125">
        <f t="shared" si="1"/>
        <v>1068.4419276375797</v>
      </c>
      <c r="S22" s="125"/>
      <c r="T22" s="125"/>
      <c r="U22" s="149"/>
    </row>
    <row r="23" spans="1:21" ht="43.5" customHeight="1">
      <c r="A23" s="169"/>
      <c r="B23" s="152" t="s">
        <v>9</v>
      </c>
      <c r="C23" s="153"/>
      <c r="D23" s="125">
        <v>3929</v>
      </c>
      <c r="E23" s="126"/>
      <c r="F23" s="125">
        <v>119</v>
      </c>
      <c r="G23" s="125"/>
      <c r="H23" s="125"/>
      <c r="I23" s="125"/>
      <c r="J23" s="125">
        <v>18</v>
      </c>
      <c r="K23" s="126"/>
      <c r="L23" s="142">
        <f t="shared" si="0"/>
        <v>3810</v>
      </c>
      <c r="M23" s="142"/>
      <c r="N23" s="142"/>
      <c r="O23" s="142"/>
      <c r="P23" s="125">
        <v>3215409</v>
      </c>
      <c r="Q23" s="126"/>
      <c r="R23" s="125">
        <f t="shared" si="1"/>
        <v>843.9393700787401</v>
      </c>
      <c r="S23" s="125"/>
      <c r="T23" s="125"/>
      <c r="U23" s="149"/>
    </row>
    <row r="24" spans="1:21" ht="43.5" customHeight="1">
      <c r="A24" s="169"/>
      <c r="B24" s="162" t="s">
        <v>10</v>
      </c>
      <c r="C24" s="153"/>
      <c r="D24" s="142">
        <v>0</v>
      </c>
      <c r="E24" s="126"/>
      <c r="F24" s="142">
        <v>0</v>
      </c>
      <c r="G24" s="142"/>
      <c r="H24" s="142"/>
      <c r="I24" s="142"/>
      <c r="J24" s="142">
        <v>0</v>
      </c>
      <c r="K24" s="126"/>
      <c r="L24" s="142">
        <f t="shared" si="0"/>
        <v>0</v>
      </c>
      <c r="M24" s="142"/>
      <c r="N24" s="142"/>
      <c r="O24" s="142"/>
      <c r="P24" s="142">
        <v>0</v>
      </c>
      <c r="Q24" s="126"/>
      <c r="R24" s="125" t="s">
        <v>137</v>
      </c>
      <c r="S24" s="125"/>
      <c r="T24" s="125"/>
      <c r="U24" s="149"/>
    </row>
    <row r="25" spans="1:21" ht="43.5" customHeight="1">
      <c r="A25" s="169"/>
      <c r="B25" s="170" t="s">
        <v>144</v>
      </c>
      <c r="C25" s="171"/>
      <c r="D25" s="141">
        <f>SUM(D22:E24)</f>
        <v>17323</v>
      </c>
      <c r="E25" s="143"/>
      <c r="F25" s="141">
        <f>SUM(F22:I24)</f>
        <v>357</v>
      </c>
      <c r="G25" s="141"/>
      <c r="H25" s="141"/>
      <c r="I25" s="141"/>
      <c r="J25" s="141">
        <f>SUM(J22:K24)</f>
        <v>200</v>
      </c>
      <c r="K25" s="143"/>
      <c r="L25" s="141">
        <f t="shared" si="0"/>
        <v>16966</v>
      </c>
      <c r="M25" s="141"/>
      <c r="N25" s="141"/>
      <c r="O25" s="141"/>
      <c r="P25" s="141">
        <f>SUM(P22:Q24)</f>
        <v>17271831</v>
      </c>
      <c r="Q25" s="143"/>
      <c r="R25" s="150">
        <f t="shared" si="1"/>
        <v>1018.0261110456206</v>
      </c>
      <c r="S25" s="150"/>
      <c r="T25" s="150"/>
      <c r="U25" s="160"/>
    </row>
    <row r="26" spans="1:21" ht="43.5" customHeight="1" thickBot="1">
      <c r="A26" s="179" t="s">
        <v>145</v>
      </c>
      <c r="B26" s="180"/>
      <c r="C26" s="181"/>
      <c r="D26" s="172">
        <f>D21+D25</f>
        <v>47355</v>
      </c>
      <c r="E26" s="173"/>
      <c r="F26" s="172">
        <f>F21+F25</f>
        <v>6603</v>
      </c>
      <c r="G26" s="172"/>
      <c r="H26" s="172">
        <f>H21+H25</f>
        <v>0</v>
      </c>
      <c r="I26" s="172"/>
      <c r="J26" s="172">
        <f>J21+J25</f>
        <v>1352</v>
      </c>
      <c r="K26" s="173"/>
      <c r="L26" s="172">
        <f>L21+L25</f>
        <v>40752</v>
      </c>
      <c r="M26" s="172"/>
      <c r="N26" s="172">
        <f>N21+N25</f>
        <v>0</v>
      </c>
      <c r="O26" s="172"/>
      <c r="P26" s="172">
        <f>P21+P25</f>
        <v>71145203</v>
      </c>
      <c r="Q26" s="173"/>
      <c r="R26" s="174">
        <f t="shared" si="1"/>
        <v>1745.8088682764037</v>
      </c>
      <c r="S26" s="174"/>
      <c r="T26" s="174"/>
      <c r="U26" s="175"/>
    </row>
    <row r="27" spans="1:21" ht="30.75" customHeight="1">
      <c r="A27" s="2"/>
      <c r="B27" s="3"/>
      <c r="C27" s="3"/>
      <c r="D27" s="4"/>
      <c r="E27" s="5"/>
      <c r="F27" s="4"/>
      <c r="G27" s="4"/>
      <c r="H27" s="4"/>
      <c r="I27" s="4"/>
      <c r="J27" s="4"/>
      <c r="K27" s="5"/>
      <c r="L27" s="4"/>
      <c r="M27" s="4"/>
      <c r="N27" s="4"/>
      <c r="O27" s="4"/>
      <c r="P27" s="4"/>
      <c r="Q27" s="5"/>
      <c r="R27" s="6"/>
      <c r="S27" s="6"/>
      <c r="T27" s="6"/>
      <c r="U27" s="6"/>
    </row>
    <row r="28" spans="1:21" ht="30.75" customHeight="1">
      <c r="A28" s="111" t="s">
        <v>173</v>
      </c>
      <c r="B28" s="111"/>
      <c r="C28" s="111"/>
      <c r="D28" s="111"/>
      <c r="E28" s="111"/>
      <c r="F28" s="4"/>
      <c r="G28" s="4"/>
      <c r="H28" s="4"/>
      <c r="I28" s="4"/>
      <c r="J28" s="4"/>
      <c r="K28" s="5"/>
      <c r="L28" s="4"/>
      <c r="M28" s="4"/>
      <c r="N28" s="4"/>
      <c r="O28" s="4"/>
      <c r="P28" s="4"/>
      <c r="Q28" s="5"/>
      <c r="R28" s="6"/>
      <c r="S28" s="6"/>
      <c r="T28" s="6"/>
      <c r="U28" s="6"/>
    </row>
    <row r="29" spans="1:21" ht="30.75" customHeight="1" thickBot="1">
      <c r="A29" s="112"/>
      <c r="B29" s="112"/>
      <c r="C29" s="112"/>
      <c r="D29" s="112"/>
      <c r="E29" s="112"/>
      <c r="F29" s="4"/>
      <c r="G29" s="4"/>
      <c r="H29" s="4"/>
      <c r="I29" s="4"/>
      <c r="J29" s="4"/>
      <c r="K29" s="5"/>
      <c r="L29" s="4"/>
      <c r="M29" s="4"/>
      <c r="N29" s="4"/>
      <c r="O29" s="4"/>
      <c r="P29" s="4"/>
      <c r="Q29" s="5"/>
      <c r="R29" s="6"/>
      <c r="S29" s="6"/>
      <c r="T29" s="6"/>
      <c r="U29" s="6"/>
    </row>
    <row r="30" spans="1:21" ht="18" customHeight="1">
      <c r="A30" s="194" t="s">
        <v>0</v>
      </c>
      <c r="B30" s="195"/>
      <c r="C30" s="195"/>
      <c r="D30" s="197" t="s">
        <v>86</v>
      </c>
      <c r="E30" s="188" t="s">
        <v>97</v>
      </c>
      <c r="F30" s="190"/>
      <c r="G30" s="184" t="s">
        <v>69</v>
      </c>
      <c r="H30" s="199"/>
      <c r="I30" s="185"/>
      <c r="J30" s="177" t="s">
        <v>98</v>
      </c>
      <c r="K30" s="184" t="s">
        <v>99</v>
      </c>
      <c r="L30" s="185"/>
      <c r="M30" s="188" t="s">
        <v>100</v>
      </c>
      <c r="N30" s="189"/>
      <c r="O30" s="190"/>
      <c r="P30" s="177" t="s">
        <v>101</v>
      </c>
      <c r="Q30" s="203" t="s">
        <v>81</v>
      </c>
      <c r="R30" s="204"/>
      <c r="S30" s="203" t="s">
        <v>170</v>
      </c>
      <c r="T30" s="207"/>
      <c r="U30" s="208"/>
    </row>
    <row r="31" spans="1:21" ht="18" customHeight="1">
      <c r="A31" s="196"/>
      <c r="B31" s="144"/>
      <c r="C31" s="144"/>
      <c r="D31" s="198"/>
      <c r="E31" s="191"/>
      <c r="F31" s="193"/>
      <c r="G31" s="186"/>
      <c r="H31" s="200"/>
      <c r="I31" s="187"/>
      <c r="J31" s="178"/>
      <c r="K31" s="186"/>
      <c r="L31" s="187"/>
      <c r="M31" s="191"/>
      <c r="N31" s="192"/>
      <c r="O31" s="193"/>
      <c r="P31" s="178"/>
      <c r="Q31" s="205"/>
      <c r="R31" s="206"/>
      <c r="S31" s="205"/>
      <c r="T31" s="209"/>
      <c r="U31" s="210"/>
    </row>
    <row r="32" spans="1:21" ht="18" customHeight="1">
      <c r="A32" s="196"/>
      <c r="B32" s="144"/>
      <c r="C32" s="144"/>
      <c r="D32" s="198"/>
      <c r="E32" s="191"/>
      <c r="F32" s="193"/>
      <c r="G32" s="186"/>
      <c r="H32" s="200"/>
      <c r="I32" s="187"/>
      <c r="J32" s="178"/>
      <c r="K32" s="186"/>
      <c r="L32" s="187"/>
      <c r="M32" s="191"/>
      <c r="N32" s="192"/>
      <c r="O32" s="193"/>
      <c r="P32" s="178"/>
      <c r="Q32" s="205"/>
      <c r="R32" s="206"/>
      <c r="S32" s="205"/>
      <c r="T32" s="209"/>
      <c r="U32" s="210"/>
    </row>
    <row r="33" spans="1:24" ht="11.25" customHeight="1">
      <c r="A33" s="196"/>
      <c r="B33" s="144"/>
      <c r="C33" s="144"/>
      <c r="D33" s="198"/>
      <c r="E33" s="7"/>
      <c r="F33" s="8"/>
      <c r="G33" s="186"/>
      <c r="H33" s="200"/>
      <c r="I33" s="187"/>
      <c r="J33" s="178"/>
      <c r="K33" s="186"/>
      <c r="L33" s="187"/>
      <c r="M33" s="191"/>
      <c r="N33" s="192"/>
      <c r="O33" s="193"/>
      <c r="P33" s="9"/>
      <c r="Q33" s="10"/>
      <c r="R33" s="11"/>
      <c r="S33" s="46"/>
      <c r="T33" s="47"/>
      <c r="U33" s="48"/>
      <c r="X33" s="1"/>
    </row>
    <row r="34" spans="1:24" ht="36" customHeight="1">
      <c r="A34" s="196"/>
      <c r="B34" s="144"/>
      <c r="C34" s="144"/>
      <c r="D34" s="22" t="s">
        <v>138</v>
      </c>
      <c r="E34" s="147" t="s">
        <v>102</v>
      </c>
      <c r="F34" s="154"/>
      <c r="G34" s="201" t="s">
        <v>103</v>
      </c>
      <c r="H34" s="202"/>
      <c r="I34" s="21" t="s">
        <v>104</v>
      </c>
      <c r="J34" s="20" t="s">
        <v>105</v>
      </c>
      <c r="K34" s="146" t="s">
        <v>106</v>
      </c>
      <c r="L34" s="154"/>
      <c r="M34" s="146" t="s">
        <v>107</v>
      </c>
      <c r="N34" s="147"/>
      <c r="O34" s="154"/>
      <c r="P34" s="20" t="s">
        <v>108</v>
      </c>
      <c r="Q34" s="146" t="s">
        <v>79</v>
      </c>
      <c r="R34" s="154"/>
      <c r="S34" s="146" t="s">
        <v>80</v>
      </c>
      <c r="T34" s="147"/>
      <c r="U34" s="148"/>
      <c r="X34" s="1"/>
    </row>
    <row r="35" spans="1:24" ht="43.5" customHeight="1">
      <c r="A35" s="211" t="s">
        <v>135</v>
      </c>
      <c r="B35" s="127" t="s">
        <v>171</v>
      </c>
      <c r="C35" s="18" t="s">
        <v>136</v>
      </c>
      <c r="D35" s="52">
        <v>9499</v>
      </c>
      <c r="E35" s="125">
        <v>5926</v>
      </c>
      <c r="F35" s="126"/>
      <c r="G35" s="125">
        <v>2634</v>
      </c>
      <c r="H35" s="125"/>
      <c r="I35" s="125"/>
      <c r="J35" s="52">
        <f>D35+E35+G35</f>
        <v>18059</v>
      </c>
      <c r="K35" s="125">
        <v>15839</v>
      </c>
      <c r="L35" s="126"/>
      <c r="M35" s="125">
        <v>128</v>
      </c>
      <c r="N35" s="125"/>
      <c r="O35" s="125"/>
      <c r="P35" s="52">
        <f>J35-K35</f>
        <v>2220</v>
      </c>
      <c r="Q35" s="142">
        <v>2605143</v>
      </c>
      <c r="R35" s="126"/>
      <c r="S35" s="142">
        <f>Q35/P35</f>
        <v>1173.4878378378378</v>
      </c>
      <c r="T35" s="142"/>
      <c r="U35" s="176"/>
      <c r="V35" s="57"/>
      <c r="W35" s="1"/>
      <c r="X35" s="1"/>
    </row>
    <row r="36" spans="1:23" ht="43.5" customHeight="1">
      <c r="A36" s="212"/>
      <c r="B36" s="128"/>
      <c r="C36" s="18" t="s">
        <v>95</v>
      </c>
      <c r="D36" s="53">
        <v>9053</v>
      </c>
      <c r="E36" s="142">
        <v>7871</v>
      </c>
      <c r="F36" s="126"/>
      <c r="G36" s="142">
        <v>2591</v>
      </c>
      <c r="H36" s="142"/>
      <c r="I36" s="142"/>
      <c r="J36" s="52">
        <f aca="true" t="shared" si="2" ref="J36:J51">D36+E36+G36</f>
        <v>19515</v>
      </c>
      <c r="K36" s="142">
        <v>18632</v>
      </c>
      <c r="L36" s="126"/>
      <c r="M36" s="142">
        <v>55</v>
      </c>
      <c r="N36" s="142"/>
      <c r="O36" s="142"/>
      <c r="P36" s="52">
        <f>J36-K36</f>
        <v>883</v>
      </c>
      <c r="Q36" s="142">
        <v>517275</v>
      </c>
      <c r="R36" s="126"/>
      <c r="S36" s="142">
        <f aca="true" t="shared" si="3" ref="S36:S52">Q36/P36</f>
        <v>585.8154020385051</v>
      </c>
      <c r="T36" s="142"/>
      <c r="U36" s="176"/>
      <c r="W36" s="1"/>
    </row>
    <row r="37" spans="1:21" ht="43.5" customHeight="1">
      <c r="A37" s="212"/>
      <c r="B37" s="128"/>
      <c r="C37" s="36" t="s">
        <v>151</v>
      </c>
      <c r="D37" s="55">
        <f>SUM(D35:D36)</f>
        <v>18552</v>
      </c>
      <c r="E37" s="141">
        <f>SUM(E35:F36)</f>
        <v>13797</v>
      </c>
      <c r="F37" s="143"/>
      <c r="G37" s="141">
        <f>SUM(G35:I36)</f>
        <v>5225</v>
      </c>
      <c r="H37" s="141"/>
      <c r="I37" s="141"/>
      <c r="J37" s="54">
        <f t="shared" si="2"/>
        <v>37574</v>
      </c>
      <c r="K37" s="141">
        <f>SUM(K35:L36)</f>
        <v>34471</v>
      </c>
      <c r="L37" s="143"/>
      <c r="M37" s="141">
        <f>SUM(M35:O36)</f>
        <v>183</v>
      </c>
      <c r="N37" s="141"/>
      <c r="O37" s="141"/>
      <c r="P37" s="55">
        <f>J37-K37</f>
        <v>3103</v>
      </c>
      <c r="Q37" s="141">
        <f>SUM(Q35:R36)</f>
        <v>3122418</v>
      </c>
      <c r="R37" s="143"/>
      <c r="S37" s="141">
        <f t="shared" si="3"/>
        <v>1006.2578150177247</v>
      </c>
      <c r="T37" s="141"/>
      <c r="U37" s="182"/>
    </row>
    <row r="38" spans="1:21" ht="43.5" customHeight="1">
      <c r="A38" s="212"/>
      <c r="B38" s="151" t="s">
        <v>134</v>
      </c>
      <c r="C38" s="19" t="s">
        <v>2</v>
      </c>
      <c r="D38" s="53">
        <v>1296</v>
      </c>
      <c r="E38" s="142">
        <v>1653</v>
      </c>
      <c r="F38" s="126"/>
      <c r="G38" s="142">
        <v>83</v>
      </c>
      <c r="H38" s="142"/>
      <c r="I38" s="142"/>
      <c r="J38" s="52">
        <f t="shared" si="2"/>
        <v>3032</v>
      </c>
      <c r="K38" s="142">
        <v>2831</v>
      </c>
      <c r="L38" s="126"/>
      <c r="M38" s="142">
        <v>0</v>
      </c>
      <c r="N38" s="142"/>
      <c r="O38" s="142"/>
      <c r="P38" s="53">
        <f aca="true" t="shared" si="4" ref="P38:P50">J38-K38</f>
        <v>201</v>
      </c>
      <c r="Q38" s="142">
        <v>250701</v>
      </c>
      <c r="R38" s="126"/>
      <c r="S38" s="142">
        <f t="shared" si="3"/>
        <v>1247.2686567164178</v>
      </c>
      <c r="T38" s="142"/>
      <c r="U38" s="176"/>
    </row>
    <row r="39" spans="1:21" ht="43.5" customHeight="1">
      <c r="A39" s="212"/>
      <c r="B39" s="128"/>
      <c r="C39" s="18" t="s">
        <v>3</v>
      </c>
      <c r="D39" s="53">
        <v>39</v>
      </c>
      <c r="E39" s="142">
        <v>28</v>
      </c>
      <c r="F39" s="126"/>
      <c r="G39" s="142">
        <v>1</v>
      </c>
      <c r="H39" s="142"/>
      <c r="I39" s="142"/>
      <c r="J39" s="52">
        <f t="shared" si="2"/>
        <v>68</v>
      </c>
      <c r="K39" s="142">
        <v>54</v>
      </c>
      <c r="L39" s="126"/>
      <c r="M39" s="142">
        <v>0</v>
      </c>
      <c r="N39" s="142"/>
      <c r="O39" s="142"/>
      <c r="P39" s="53">
        <f t="shared" si="4"/>
        <v>14</v>
      </c>
      <c r="Q39" s="142">
        <v>26507</v>
      </c>
      <c r="R39" s="126"/>
      <c r="S39" s="142">
        <f t="shared" si="3"/>
        <v>1893.357142857143</v>
      </c>
      <c r="T39" s="142"/>
      <c r="U39" s="176"/>
    </row>
    <row r="40" spans="1:21" ht="43.5" customHeight="1">
      <c r="A40" s="212"/>
      <c r="B40" s="128"/>
      <c r="C40" s="18" t="s">
        <v>4</v>
      </c>
      <c r="D40" s="52">
        <v>31</v>
      </c>
      <c r="E40" s="125">
        <v>25</v>
      </c>
      <c r="F40" s="126"/>
      <c r="G40" s="125">
        <v>1</v>
      </c>
      <c r="H40" s="125"/>
      <c r="I40" s="125"/>
      <c r="J40" s="52">
        <f t="shared" si="2"/>
        <v>57</v>
      </c>
      <c r="K40" s="125">
        <v>56</v>
      </c>
      <c r="L40" s="126"/>
      <c r="M40" s="125">
        <v>0</v>
      </c>
      <c r="N40" s="125"/>
      <c r="O40" s="125"/>
      <c r="P40" s="52">
        <f t="shared" si="4"/>
        <v>1</v>
      </c>
      <c r="Q40" s="125">
        <v>1603</v>
      </c>
      <c r="R40" s="126"/>
      <c r="S40" s="142">
        <f t="shared" si="3"/>
        <v>1603</v>
      </c>
      <c r="T40" s="142"/>
      <c r="U40" s="176"/>
    </row>
    <row r="41" spans="1:21" ht="43.5" customHeight="1">
      <c r="A41" s="212"/>
      <c r="B41" s="128"/>
      <c r="C41" s="18" t="s">
        <v>5</v>
      </c>
      <c r="D41" s="52">
        <v>685</v>
      </c>
      <c r="E41" s="125">
        <v>592</v>
      </c>
      <c r="F41" s="126"/>
      <c r="G41" s="125">
        <v>71</v>
      </c>
      <c r="H41" s="125"/>
      <c r="I41" s="125"/>
      <c r="J41" s="52">
        <f t="shared" si="2"/>
        <v>1348</v>
      </c>
      <c r="K41" s="125">
        <v>1296</v>
      </c>
      <c r="L41" s="126"/>
      <c r="M41" s="125">
        <v>1</v>
      </c>
      <c r="N41" s="125"/>
      <c r="O41" s="125"/>
      <c r="P41" s="52">
        <f t="shared" si="4"/>
        <v>52</v>
      </c>
      <c r="Q41" s="125">
        <v>33561</v>
      </c>
      <c r="R41" s="126"/>
      <c r="S41" s="142">
        <f>Q41/P41</f>
        <v>645.4038461538462</v>
      </c>
      <c r="T41" s="142"/>
      <c r="U41" s="176"/>
    </row>
    <row r="42" spans="1:21" ht="43.5" customHeight="1">
      <c r="A42" s="212"/>
      <c r="B42" s="128"/>
      <c r="C42" s="36" t="s">
        <v>152</v>
      </c>
      <c r="D42" s="54">
        <f>SUM(D38:D41)</f>
        <v>2051</v>
      </c>
      <c r="E42" s="150">
        <f>SUM(E38:F41)</f>
        <v>2298</v>
      </c>
      <c r="F42" s="143"/>
      <c r="G42" s="150">
        <f>SUM(G38:I41)</f>
        <v>156</v>
      </c>
      <c r="H42" s="150"/>
      <c r="I42" s="150"/>
      <c r="J42" s="54">
        <f t="shared" si="2"/>
        <v>4505</v>
      </c>
      <c r="K42" s="150">
        <f>SUM(K38:L41)</f>
        <v>4237</v>
      </c>
      <c r="L42" s="143"/>
      <c r="M42" s="150">
        <f>SUM(M38:O41)</f>
        <v>1</v>
      </c>
      <c r="N42" s="150"/>
      <c r="O42" s="150"/>
      <c r="P42" s="54">
        <f t="shared" si="4"/>
        <v>268</v>
      </c>
      <c r="Q42" s="150">
        <f>SUM(Q38:R41)</f>
        <v>312372</v>
      </c>
      <c r="R42" s="143"/>
      <c r="S42" s="141">
        <f t="shared" si="3"/>
        <v>1165.5671641791046</v>
      </c>
      <c r="T42" s="141"/>
      <c r="U42" s="182"/>
    </row>
    <row r="43" spans="1:21" ht="43.5" customHeight="1">
      <c r="A43" s="212"/>
      <c r="B43" s="152" t="s">
        <v>96</v>
      </c>
      <c r="C43" s="153"/>
      <c r="D43" s="52">
        <v>80</v>
      </c>
      <c r="E43" s="125">
        <v>42</v>
      </c>
      <c r="F43" s="126"/>
      <c r="G43" s="125">
        <v>0</v>
      </c>
      <c r="H43" s="125"/>
      <c r="I43" s="125"/>
      <c r="J43" s="52">
        <f t="shared" si="2"/>
        <v>122</v>
      </c>
      <c r="K43" s="125">
        <v>106</v>
      </c>
      <c r="L43" s="126"/>
      <c r="M43" s="125">
        <v>0</v>
      </c>
      <c r="N43" s="125"/>
      <c r="O43" s="125"/>
      <c r="P43" s="52">
        <f t="shared" si="4"/>
        <v>16</v>
      </c>
      <c r="Q43" s="125">
        <v>18887</v>
      </c>
      <c r="R43" s="126"/>
      <c r="S43" s="142">
        <f t="shared" si="3"/>
        <v>1180.4375</v>
      </c>
      <c r="T43" s="142"/>
      <c r="U43" s="176"/>
    </row>
    <row r="44" spans="1:21" ht="43.5" customHeight="1">
      <c r="A44" s="212"/>
      <c r="B44" s="152" t="s">
        <v>6</v>
      </c>
      <c r="C44" s="153"/>
      <c r="D44" s="52">
        <v>0</v>
      </c>
      <c r="E44" s="125">
        <v>0</v>
      </c>
      <c r="F44" s="126"/>
      <c r="G44" s="125">
        <v>0</v>
      </c>
      <c r="H44" s="125"/>
      <c r="I44" s="125"/>
      <c r="J44" s="52">
        <f t="shared" si="2"/>
        <v>0</v>
      </c>
      <c r="K44" s="125">
        <v>0</v>
      </c>
      <c r="L44" s="126"/>
      <c r="M44" s="125">
        <v>0</v>
      </c>
      <c r="N44" s="125"/>
      <c r="O44" s="125"/>
      <c r="P44" s="52">
        <f t="shared" si="4"/>
        <v>0</v>
      </c>
      <c r="Q44" s="125">
        <v>0</v>
      </c>
      <c r="R44" s="126"/>
      <c r="S44" s="142" t="s">
        <v>137</v>
      </c>
      <c r="T44" s="142"/>
      <c r="U44" s="176"/>
    </row>
    <row r="45" spans="1:21" ht="43.5" customHeight="1">
      <c r="A45" s="212"/>
      <c r="B45" s="162" t="s">
        <v>7</v>
      </c>
      <c r="C45" s="153"/>
      <c r="D45" s="53">
        <v>398</v>
      </c>
      <c r="E45" s="142">
        <v>413</v>
      </c>
      <c r="F45" s="126"/>
      <c r="G45" s="142">
        <v>25</v>
      </c>
      <c r="H45" s="142"/>
      <c r="I45" s="142"/>
      <c r="J45" s="52">
        <f t="shared" si="2"/>
        <v>836</v>
      </c>
      <c r="K45" s="142">
        <v>821</v>
      </c>
      <c r="L45" s="126"/>
      <c r="M45" s="142">
        <v>0</v>
      </c>
      <c r="N45" s="142"/>
      <c r="O45" s="142"/>
      <c r="P45" s="53">
        <f t="shared" si="4"/>
        <v>15</v>
      </c>
      <c r="Q45" s="142">
        <v>16452</v>
      </c>
      <c r="R45" s="126"/>
      <c r="S45" s="142">
        <f t="shared" si="3"/>
        <v>1096.8</v>
      </c>
      <c r="T45" s="142"/>
      <c r="U45" s="176"/>
    </row>
    <row r="46" spans="1:21" ht="43.5" customHeight="1">
      <c r="A46" s="212"/>
      <c r="B46" s="170" t="s">
        <v>153</v>
      </c>
      <c r="C46" s="171"/>
      <c r="D46" s="55">
        <f>SUM(D43:D45)</f>
        <v>478</v>
      </c>
      <c r="E46" s="141">
        <f>SUM(E43:F45)</f>
        <v>455</v>
      </c>
      <c r="F46" s="143"/>
      <c r="G46" s="141">
        <f>SUM(G43:I45)</f>
        <v>25</v>
      </c>
      <c r="H46" s="141"/>
      <c r="I46" s="141"/>
      <c r="J46" s="54">
        <f t="shared" si="2"/>
        <v>958</v>
      </c>
      <c r="K46" s="141">
        <f>SUM(K43:L45)</f>
        <v>927</v>
      </c>
      <c r="L46" s="143"/>
      <c r="M46" s="141">
        <f>SUM(M43:O45)</f>
        <v>0</v>
      </c>
      <c r="N46" s="141"/>
      <c r="O46" s="141"/>
      <c r="P46" s="55">
        <f t="shared" si="4"/>
        <v>31</v>
      </c>
      <c r="Q46" s="141">
        <f>SUM(Q43:R45)</f>
        <v>35339</v>
      </c>
      <c r="R46" s="143"/>
      <c r="S46" s="141">
        <f>Q46/P46</f>
        <v>1139.967741935484</v>
      </c>
      <c r="T46" s="141"/>
      <c r="U46" s="182"/>
    </row>
    <row r="47" spans="1:21" ht="43.5" customHeight="1">
      <c r="A47" s="213"/>
      <c r="B47" s="170" t="s">
        <v>143</v>
      </c>
      <c r="C47" s="171"/>
      <c r="D47" s="58">
        <f aca="true" t="shared" si="5" ref="D47:L47">D37+D42+D46</f>
        <v>21081</v>
      </c>
      <c r="E47" s="214">
        <f t="shared" si="5"/>
        <v>16550</v>
      </c>
      <c r="F47" s="215">
        <f t="shared" si="5"/>
        <v>0</v>
      </c>
      <c r="G47" s="214">
        <f t="shared" si="5"/>
        <v>5406</v>
      </c>
      <c r="H47" s="216">
        <f t="shared" si="5"/>
        <v>0</v>
      </c>
      <c r="I47" s="215">
        <f t="shared" si="5"/>
        <v>0</v>
      </c>
      <c r="J47" s="58">
        <f t="shared" si="5"/>
        <v>43037</v>
      </c>
      <c r="K47" s="214">
        <f t="shared" si="5"/>
        <v>39635</v>
      </c>
      <c r="L47" s="215">
        <f t="shared" si="5"/>
        <v>0</v>
      </c>
      <c r="M47" s="214">
        <f>M46+M42+M37</f>
        <v>184</v>
      </c>
      <c r="N47" s="216"/>
      <c r="O47" s="215"/>
      <c r="P47" s="58">
        <f>P37+P42+P46</f>
        <v>3402</v>
      </c>
      <c r="Q47" s="214">
        <f>Q37+Q42+Q46</f>
        <v>3470129</v>
      </c>
      <c r="R47" s="215">
        <f>R37+R42+R46</f>
        <v>0</v>
      </c>
      <c r="S47" s="141">
        <f>Q47/P47</f>
        <v>1020.0261610817166</v>
      </c>
      <c r="T47" s="141"/>
      <c r="U47" s="182"/>
    </row>
    <row r="48" spans="1:21" ht="43.5" customHeight="1">
      <c r="A48" s="168" t="s">
        <v>154</v>
      </c>
      <c r="B48" s="162" t="s">
        <v>8</v>
      </c>
      <c r="C48" s="153"/>
      <c r="D48" s="53">
        <v>22363</v>
      </c>
      <c r="E48" s="142">
        <v>9994</v>
      </c>
      <c r="F48" s="126"/>
      <c r="G48" s="142">
        <v>0</v>
      </c>
      <c r="H48" s="142"/>
      <c r="I48" s="142"/>
      <c r="J48" s="52">
        <f t="shared" si="2"/>
        <v>32357</v>
      </c>
      <c r="K48" s="142">
        <v>30315</v>
      </c>
      <c r="L48" s="126"/>
      <c r="M48" s="142">
        <v>6</v>
      </c>
      <c r="N48" s="142"/>
      <c r="O48" s="142"/>
      <c r="P48" s="53">
        <f t="shared" si="4"/>
        <v>2042</v>
      </c>
      <c r="Q48" s="142">
        <v>965668</v>
      </c>
      <c r="R48" s="126"/>
      <c r="S48" s="142">
        <f t="shared" si="3"/>
        <v>472.9030362389814</v>
      </c>
      <c r="T48" s="142"/>
      <c r="U48" s="176"/>
    </row>
    <row r="49" spans="1:21" ht="43.5" customHeight="1">
      <c r="A49" s="169"/>
      <c r="B49" s="152" t="s">
        <v>9</v>
      </c>
      <c r="C49" s="153"/>
      <c r="D49" s="53">
        <v>6937</v>
      </c>
      <c r="E49" s="142">
        <v>3502</v>
      </c>
      <c r="F49" s="142"/>
      <c r="G49" s="142">
        <v>0</v>
      </c>
      <c r="H49" s="142"/>
      <c r="I49" s="142"/>
      <c r="J49" s="52">
        <f t="shared" si="2"/>
        <v>10439</v>
      </c>
      <c r="K49" s="142">
        <v>10395</v>
      </c>
      <c r="L49" s="126"/>
      <c r="M49" s="142">
        <v>0</v>
      </c>
      <c r="N49" s="142"/>
      <c r="O49" s="142"/>
      <c r="P49" s="53">
        <f t="shared" si="4"/>
        <v>44</v>
      </c>
      <c r="Q49" s="142">
        <v>23645</v>
      </c>
      <c r="R49" s="126"/>
      <c r="S49" s="142">
        <f t="shared" si="3"/>
        <v>537.3863636363636</v>
      </c>
      <c r="T49" s="142"/>
      <c r="U49" s="176"/>
    </row>
    <row r="50" spans="1:21" ht="43.5" customHeight="1">
      <c r="A50" s="169"/>
      <c r="B50" s="162" t="s">
        <v>10</v>
      </c>
      <c r="C50" s="153"/>
      <c r="D50" s="53">
        <v>0</v>
      </c>
      <c r="E50" s="142">
        <v>0</v>
      </c>
      <c r="F50" s="126"/>
      <c r="G50" s="142">
        <v>0</v>
      </c>
      <c r="H50" s="142"/>
      <c r="I50" s="142"/>
      <c r="J50" s="52">
        <f t="shared" si="2"/>
        <v>0</v>
      </c>
      <c r="K50" s="142">
        <v>0</v>
      </c>
      <c r="L50" s="126"/>
      <c r="M50" s="142">
        <v>0</v>
      </c>
      <c r="N50" s="142"/>
      <c r="O50" s="142"/>
      <c r="P50" s="53">
        <f t="shared" si="4"/>
        <v>0</v>
      </c>
      <c r="Q50" s="142">
        <v>0</v>
      </c>
      <c r="R50" s="126"/>
      <c r="S50" s="142" t="s">
        <v>137</v>
      </c>
      <c r="T50" s="142"/>
      <c r="U50" s="176"/>
    </row>
    <row r="51" spans="1:21" ht="43.5" customHeight="1">
      <c r="A51" s="169"/>
      <c r="B51" s="170" t="s">
        <v>144</v>
      </c>
      <c r="C51" s="171"/>
      <c r="D51" s="55">
        <f>SUM(D48:D50)</f>
        <v>29300</v>
      </c>
      <c r="E51" s="141">
        <f>SUM(E48:F50)</f>
        <v>13496</v>
      </c>
      <c r="F51" s="143"/>
      <c r="G51" s="141">
        <f>SUM(G48:I50)</f>
        <v>0</v>
      </c>
      <c r="H51" s="141"/>
      <c r="I51" s="141"/>
      <c r="J51" s="54">
        <f t="shared" si="2"/>
        <v>42796</v>
      </c>
      <c r="K51" s="141">
        <f>SUM(K48:L50)</f>
        <v>40710</v>
      </c>
      <c r="L51" s="143"/>
      <c r="M51" s="141">
        <f>SUM(M48:O50)</f>
        <v>6</v>
      </c>
      <c r="N51" s="141"/>
      <c r="O51" s="141"/>
      <c r="P51" s="55">
        <f>J51-K51</f>
        <v>2086</v>
      </c>
      <c r="Q51" s="141">
        <f>SUM(Q48:R50)</f>
        <v>989313</v>
      </c>
      <c r="R51" s="143"/>
      <c r="S51" s="141">
        <f t="shared" si="3"/>
        <v>474.26318312559926</v>
      </c>
      <c r="T51" s="141"/>
      <c r="U51" s="182"/>
    </row>
    <row r="52" spans="1:21" ht="43.5" customHeight="1" thickBot="1">
      <c r="A52" s="179" t="s">
        <v>145</v>
      </c>
      <c r="B52" s="180"/>
      <c r="C52" s="181"/>
      <c r="D52" s="56">
        <f aca="true" t="shared" si="6" ref="D52:R52">D47+D51</f>
        <v>50381</v>
      </c>
      <c r="E52" s="172">
        <f t="shared" si="6"/>
        <v>30046</v>
      </c>
      <c r="F52" s="173">
        <f t="shared" si="6"/>
        <v>0</v>
      </c>
      <c r="G52" s="172">
        <f t="shared" si="6"/>
        <v>5406</v>
      </c>
      <c r="H52" s="172">
        <f t="shared" si="6"/>
        <v>0</v>
      </c>
      <c r="I52" s="172">
        <f t="shared" si="6"/>
        <v>0</v>
      </c>
      <c r="J52" s="56">
        <f t="shared" si="6"/>
        <v>85833</v>
      </c>
      <c r="K52" s="172">
        <f t="shared" si="6"/>
        <v>80345</v>
      </c>
      <c r="L52" s="173">
        <f t="shared" si="6"/>
        <v>0</v>
      </c>
      <c r="M52" s="172">
        <f t="shared" si="6"/>
        <v>190</v>
      </c>
      <c r="N52" s="172">
        <f t="shared" si="6"/>
        <v>0</v>
      </c>
      <c r="O52" s="172">
        <f t="shared" si="6"/>
        <v>0</v>
      </c>
      <c r="P52" s="56">
        <f t="shared" si="6"/>
        <v>5488</v>
      </c>
      <c r="Q52" s="172">
        <f t="shared" si="6"/>
        <v>4459442</v>
      </c>
      <c r="R52" s="173">
        <f t="shared" si="6"/>
        <v>0</v>
      </c>
      <c r="S52" s="172">
        <f t="shared" si="3"/>
        <v>812.5805393586006</v>
      </c>
      <c r="T52" s="172"/>
      <c r="U52" s="183"/>
    </row>
  </sheetData>
  <sheetProtection/>
  <mergeCells count="282">
    <mergeCell ref="R21:U21"/>
    <mergeCell ref="A9:A21"/>
    <mergeCell ref="J21:K21"/>
    <mergeCell ref="P21:Q21"/>
    <mergeCell ref="L20:O20"/>
    <mergeCell ref="P20:Q20"/>
    <mergeCell ref="R20:U20"/>
    <mergeCell ref="B20:C20"/>
    <mergeCell ref="L19:O19"/>
    <mergeCell ref="D20:E20"/>
    <mergeCell ref="B21:C21"/>
    <mergeCell ref="D21:E21"/>
    <mergeCell ref="B46:C46"/>
    <mergeCell ref="E46:F46"/>
    <mergeCell ref="B43:C43"/>
    <mergeCell ref="E43:F43"/>
    <mergeCell ref="E36:F36"/>
    <mergeCell ref="B38:B42"/>
    <mergeCell ref="E38:F38"/>
    <mergeCell ref="A26:C26"/>
    <mergeCell ref="K46:L46"/>
    <mergeCell ref="Q46:R46"/>
    <mergeCell ref="A35:A47"/>
    <mergeCell ref="B47:C47"/>
    <mergeCell ref="E47:F47"/>
    <mergeCell ref="G47:I47"/>
    <mergeCell ref="K47:L47"/>
    <mergeCell ref="M47:O47"/>
    <mergeCell ref="Q47:R47"/>
    <mergeCell ref="M44:O44"/>
    <mergeCell ref="S42:U42"/>
    <mergeCell ref="S43:U43"/>
    <mergeCell ref="S44:U44"/>
    <mergeCell ref="Q34:R34"/>
    <mergeCell ref="S35:U35"/>
    <mergeCell ref="Q30:R32"/>
    <mergeCell ref="S41:U41"/>
    <mergeCell ref="S36:U36"/>
    <mergeCell ref="S37:U37"/>
    <mergeCell ref="S30:U32"/>
    <mergeCell ref="J30:J33"/>
    <mergeCell ref="K30:L33"/>
    <mergeCell ref="M30:O33"/>
    <mergeCell ref="A30:C34"/>
    <mergeCell ref="D30:D33"/>
    <mergeCell ref="G30:I33"/>
    <mergeCell ref="E30:F32"/>
    <mergeCell ref="G34:H34"/>
    <mergeCell ref="E34:F34"/>
    <mergeCell ref="K34:L34"/>
    <mergeCell ref="S50:U50"/>
    <mergeCell ref="S51:U51"/>
    <mergeCell ref="S52:U52"/>
    <mergeCell ref="S45:U45"/>
    <mergeCell ref="S46:U46"/>
    <mergeCell ref="S48:U48"/>
    <mergeCell ref="S49:U49"/>
    <mergeCell ref="S47:U47"/>
    <mergeCell ref="A52:C52"/>
    <mergeCell ref="E52:F52"/>
    <mergeCell ref="K52:L52"/>
    <mergeCell ref="Q52:R52"/>
    <mergeCell ref="G52:I52"/>
    <mergeCell ref="M52:O52"/>
    <mergeCell ref="Q50:R50"/>
    <mergeCell ref="B51:C51"/>
    <mergeCell ref="E51:F51"/>
    <mergeCell ref="K51:L51"/>
    <mergeCell ref="Q51:R51"/>
    <mergeCell ref="G50:I50"/>
    <mergeCell ref="G51:I51"/>
    <mergeCell ref="M51:O51"/>
    <mergeCell ref="M50:O50"/>
    <mergeCell ref="K50:L50"/>
    <mergeCell ref="Q48:R48"/>
    <mergeCell ref="B49:C49"/>
    <mergeCell ref="E49:F49"/>
    <mergeCell ref="K49:L49"/>
    <mergeCell ref="Q49:R49"/>
    <mergeCell ref="M49:O49"/>
    <mergeCell ref="M48:O48"/>
    <mergeCell ref="G46:I46"/>
    <mergeCell ref="M46:O46"/>
    <mergeCell ref="A48:A51"/>
    <mergeCell ref="B48:C48"/>
    <mergeCell ref="E48:F48"/>
    <mergeCell ref="K48:L48"/>
    <mergeCell ref="B50:C50"/>
    <mergeCell ref="E50:F50"/>
    <mergeCell ref="G48:I48"/>
    <mergeCell ref="G49:I49"/>
    <mergeCell ref="M41:O41"/>
    <mergeCell ref="K44:L44"/>
    <mergeCell ref="Q44:R44"/>
    <mergeCell ref="B45:C45"/>
    <mergeCell ref="E45:F45"/>
    <mergeCell ref="K45:L45"/>
    <mergeCell ref="Q45:R45"/>
    <mergeCell ref="E44:F44"/>
    <mergeCell ref="B44:C44"/>
    <mergeCell ref="M45:O45"/>
    <mergeCell ref="K43:L43"/>
    <mergeCell ref="Q43:R43"/>
    <mergeCell ref="G43:I43"/>
    <mergeCell ref="M43:O43"/>
    <mergeCell ref="Q38:R38"/>
    <mergeCell ref="E39:F39"/>
    <mergeCell ref="K39:L39"/>
    <mergeCell ref="Q39:R39"/>
    <mergeCell ref="M38:O38"/>
    <mergeCell ref="M39:O39"/>
    <mergeCell ref="G40:I40"/>
    <mergeCell ref="B35:B37"/>
    <mergeCell ref="E35:F35"/>
    <mergeCell ref="K35:L35"/>
    <mergeCell ref="E37:F37"/>
    <mergeCell ref="K37:L37"/>
    <mergeCell ref="K36:L36"/>
    <mergeCell ref="K38:L38"/>
    <mergeCell ref="M40:O40"/>
    <mergeCell ref="P30:P32"/>
    <mergeCell ref="E42:F42"/>
    <mergeCell ref="K42:L42"/>
    <mergeCell ref="G42:I42"/>
    <mergeCell ref="E41:F41"/>
    <mergeCell ref="G41:I41"/>
    <mergeCell ref="E40:F40"/>
    <mergeCell ref="K40:L40"/>
    <mergeCell ref="M42:O42"/>
    <mergeCell ref="L26:O26"/>
    <mergeCell ref="P26:Q26"/>
    <mergeCell ref="R26:U26"/>
    <mergeCell ref="Q42:R42"/>
    <mergeCell ref="K41:L41"/>
    <mergeCell ref="Q41:R41"/>
    <mergeCell ref="Q40:R40"/>
    <mergeCell ref="S38:U38"/>
    <mergeCell ref="S39:U39"/>
    <mergeCell ref="S40:U40"/>
    <mergeCell ref="D26:E26"/>
    <mergeCell ref="F26:I26"/>
    <mergeCell ref="J26:K26"/>
    <mergeCell ref="R24:U24"/>
    <mergeCell ref="L25:O25"/>
    <mergeCell ref="P25:Q25"/>
    <mergeCell ref="R25:U25"/>
    <mergeCell ref="J24:K24"/>
    <mergeCell ref="L24:O24"/>
    <mergeCell ref="D24:E24"/>
    <mergeCell ref="B25:C25"/>
    <mergeCell ref="D25:E25"/>
    <mergeCell ref="F25:I25"/>
    <mergeCell ref="J25:K25"/>
    <mergeCell ref="R22:U22"/>
    <mergeCell ref="J23:K23"/>
    <mergeCell ref="L23:O23"/>
    <mergeCell ref="P23:Q23"/>
    <mergeCell ref="R23:U23"/>
    <mergeCell ref="J22:K22"/>
    <mergeCell ref="L22:O22"/>
    <mergeCell ref="P22:Q22"/>
    <mergeCell ref="J18:K18"/>
    <mergeCell ref="L18:O18"/>
    <mergeCell ref="A22:A25"/>
    <mergeCell ref="B22:C22"/>
    <mergeCell ref="D22:E22"/>
    <mergeCell ref="F22:I22"/>
    <mergeCell ref="B23:C23"/>
    <mergeCell ref="D23:E23"/>
    <mergeCell ref="F23:I23"/>
    <mergeCell ref="B24:C24"/>
    <mergeCell ref="F20:I20"/>
    <mergeCell ref="J20:K20"/>
    <mergeCell ref="F21:I21"/>
    <mergeCell ref="P24:Q24"/>
    <mergeCell ref="L21:O21"/>
    <mergeCell ref="F24:I24"/>
    <mergeCell ref="R18:U18"/>
    <mergeCell ref="B19:C19"/>
    <mergeCell ref="D19:E19"/>
    <mergeCell ref="F19:I19"/>
    <mergeCell ref="J19:K19"/>
    <mergeCell ref="P19:Q19"/>
    <mergeCell ref="R19:U19"/>
    <mergeCell ref="D18:E18"/>
    <mergeCell ref="P18:Q18"/>
    <mergeCell ref="F18:I18"/>
    <mergeCell ref="L17:O17"/>
    <mergeCell ref="R17:U17"/>
    <mergeCell ref="P17:Q17"/>
    <mergeCell ref="R13:U13"/>
    <mergeCell ref="P13:Q13"/>
    <mergeCell ref="R14:U14"/>
    <mergeCell ref="R16:U16"/>
    <mergeCell ref="R15:U15"/>
    <mergeCell ref="P14:Q14"/>
    <mergeCell ref="L16:O16"/>
    <mergeCell ref="F17:I17"/>
    <mergeCell ref="J17:K17"/>
    <mergeCell ref="P12:Q12"/>
    <mergeCell ref="L11:O11"/>
    <mergeCell ref="L13:O13"/>
    <mergeCell ref="L12:O12"/>
    <mergeCell ref="F16:I16"/>
    <mergeCell ref="P16:Q16"/>
    <mergeCell ref="L15:O15"/>
    <mergeCell ref="L14:O14"/>
    <mergeCell ref="J16:K16"/>
    <mergeCell ref="F13:I13"/>
    <mergeCell ref="F15:I15"/>
    <mergeCell ref="J13:K13"/>
    <mergeCell ref="F14:I14"/>
    <mergeCell ref="F12:I12"/>
    <mergeCell ref="J12:K12"/>
    <mergeCell ref="J11:K11"/>
    <mergeCell ref="J15:K15"/>
    <mergeCell ref="J14:K14"/>
    <mergeCell ref="F7:I7"/>
    <mergeCell ref="F8:I8"/>
    <mergeCell ref="R11:U11"/>
    <mergeCell ref="P11:Q11"/>
    <mergeCell ref="F10:I10"/>
    <mergeCell ref="L10:O10"/>
    <mergeCell ref="P10:Q10"/>
    <mergeCell ref="J10:K10"/>
    <mergeCell ref="F11:I11"/>
    <mergeCell ref="M34:O34"/>
    <mergeCell ref="P15:Q15"/>
    <mergeCell ref="R12:U12"/>
    <mergeCell ref="D8:E8"/>
    <mergeCell ref="R9:U9"/>
    <mergeCell ref="P9:Q9"/>
    <mergeCell ref="J9:K9"/>
    <mergeCell ref="L9:O9"/>
    <mergeCell ref="F9:I9"/>
    <mergeCell ref="D9:E9"/>
    <mergeCell ref="D11:E11"/>
    <mergeCell ref="B12:B16"/>
    <mergeCell ref="B18:C18"/>
    <mergeCell ref="B17:C17"/>
    <mergeCell ref="D17:E17"/>
    <mergeCell ref="D13:E13"/>
    <mergeCell ref="D16:E16"/>
    <mergeCell ref="D12:E12"/>
    <mergeCell ref="D15:E15"/>
    <mergeCell ref="D14:E14"/>
    <mergeCell ref="G44:I44"/>
    <mergeCell ref="G45:I45"/>
    <mergeCell ref="R8:U8"/>
    <mergeCell ref="G39:I39"/>
    <mergeCell ref="G38:I38"/>
    <mergeCell ref="G37:I37"/>
    <mergeCell ref="G36:I36"/>
    <mergeCell ref="G35:I35"/>
    <mergeCell ref="S34:U34"/>
    <mergeCell ref="R10:U10"/>
    <mergeCell ref="M37:O37"/>
    <mergeCell ref="M36:O36"/>
    <mergeCell ref="M35:O35"/>
    <mergeCell ref="Q37:R37"/>
    <mergeCell ref="Q35:R35"/>
    <mergeCell ref="Q36:R36"/>
    <mergeCell ref="A1:U1"/>
    <mergeCell ref="J6:K6"/>
    <mergeCell ref="J7:K7"/>
    <mergeCell ref="R6:U6"/>
    <mergeCell ref="R7:U7"/>
    <mergeCell ref="F6:I6"/>
    <mergeCell ref="A6:C8"/>
    <mergeCell ref="J8:K8"/>
    <mergeCell ref="D7:E7"/>
    <mergeCell ref="D6:E6"/>
    <mergeCell ref="A4:D5"/>
    <mergeCell ref="A28:E29"/>
    <mergeCell ref="P8:Q8"/>
    <mergeCell ref="L6:O6"/>
    <mergeCell ref="L7:O7"/>
    <mergeCell ref="P7:Q7"/>
    <mergeCell ref="P6:Q6"/>
    <mergeCell ref="L8:O8"/>
    <mergeCell ref="D10:E10"/>
    <mergeCell ref="B9:B1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39" r:id="rId2"/>
  <rowBreaks count="1" manualBreakCount="1">
    <brk id="52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67"/>
  <sheetViews>
    <sheetView view="pageBreakPreview" zoomScale="75" zoomScaleSheetLayoutView="75" zoomScalePageLayoutView="0" workbookViewId="0" topLeftCell="A1">
      <selection activeCell="C2" sqref="C2"/>
    </sheetView>
  </sheetViews>
  <sheetFormatPr defaultColWidth="9.00390625" defaultRowHeight="13.5"/>
  <cols>
    <col min="1" max="2" width="3.625" style="49" customWidth="1"/>
    <col min="3" max="3" width="8.875" style="49" customWidth="1"/>
    <col min="4" max="4" width="9.00390625" style="49" customWidth="1"/>
    <col min="5" max="6" width="8.625" style="49" customWidth="1"/>
    <col min="7" max="8" width="11.125" style="49" customWidth="1"/>
    <col min="9" max="9" width="8.625" style="49" customWidth="1"/>
    <col min="10" max="11" width="11.125" style="49" customWidth="1"/>
    <col min="12" max="12" width="8.625" style="49" customWidth="1"/>
    <col min="13" max="14" width="11.125" style="49" customWidth="1"/>
    <col min="15" max="16384" width="9.00390625" style="49" customWidth="1"/>
  </cols>
  <sheetData>
    <row r="4" spans="1:14" ht="13.5" customHeight="1">
      <c r="A4" s="217" t="s">
        <v>174</v>
      </c>
      <c r="B4" s="217"/>
      <c r="C4" s="217"/>
      <c r="D4" s="217"/>
      <c r="E4" s="217"/>
      <c r="F4" s="217"/>
      <c r="G4" s="217"/>
      <c r="H4" s="217"/>
      <c r="I4" s="38"/>
      <c r="J4" s="38"/>
      <c r="K4" s="38"/>
      <c r="L4" s="38"/>
      <c r="M4" s="38"/>
      <c r="N4" s="38"/>
    </row>
    <row r="5" spans="1:14" ht="13.5" customHeight="1" thickBot="1">
      <c r="A5" s="238"/>
      <c r="B5" s="238"/>
      <c r="C5" s="238"/>
      <c r="D5" s="238"/>
      <c r="E5" s="238"/>
      <c r="F5" s="238"/>
      <c r="G5" s="238"/>
      <c r="H5" s="238"/>
      <c r="I5" s="38"/>
      <c r="J5" s="38"/>
      <c r="K5" s="38"/>
      <c r="L5" s="38"/>
      <c r="M5" s="38"/>
      <c r="N5" s="38"/>
    </row>
    <row r="6" spans="1:14" ht="16.5" customHeight="1">
      <c r="A6" s="218" t="s">
        <v>155</v>
      </c>
      <c r="B6" s="219"/>
      <c r="C6" s="219"/>
      <c r="D6" s="219"/>
      <c r="E6" s="223" t="s">
        <v>109</v>
      </c>
      <c r="F6" s="223" t="s">
        <v>11</v>
      </c>
      <c r="G6" s="219"/>
      <c r="H6" s="219"/>
      <c r="I6" s="223" t="s">
        <v>12</v>
      </c>
      <c r="J6" s="219"/>
      <c r="K6" s="219"/>
      <c r="L6" s="223" t="s">
        <v>13</v>
      </c>
      <c r="M6" s="219"/>
      <c r="N6" s="219"/>
    </row>
    <row r="7" spans="1:14" ht="16.5" customHeight="1">
      <c r="A7" s="220"/>
      <c r="B7" s="221"/>
      <c r="C7" s="221"/>
      <c r="D7" s="221"/>
      <c r="E7" s="224"/>
      <c r="F7" s="224" t="s">
        <v>14</v>
      </c>
      <c r="G7" s="23" t="s">
        <v>110</v>
      </c>
      <c r="H7" s="24" t="s">
        <v>111</v>
      </c>
      <c r="I7" s="224" t="s">
        <v>14</v>
      </c>
      <c r="J7" s="26" t="s">
        <v>112</v>
      </c>
      <c r="K7" s="26" t="s">
        <v>111</v>
      </c>
      <c r="L7" s="237" t="s">
        <v>14</v>
      </c>
      <c r="M7" s="26" t="s">
        <v>112</v>
      </c>
      <c r="N7" s="26" t="s">
        <v>113</v>
      </c>
    </row>
    <row r="8" spans="1:14" ht="16.5" customHeight="1">
      <c r="A8" s="222"/>
      <c r="B8" s="221"/>
      <c r="C8" s="221"/>
      <c r="D8" s="221"/>
      <c r="E8" s="221"/>
      <c r="F8" s="224"/>
      <c r="G8" s="25" t="s">
        <v>140</v>
      </c>
      <c r="H8" s="25" t="s">
        <v>141</v>
      </c>
      <c r="I8" s="224"/>
      <c r="J8" s="27" t="s">
        <v>141</v>
      </c>
      <c r="K8" s="27" t="s">
        <v>141</v>
      </c>
      <c r="L8" s="237"/>
      <c r="M8" s="27" t="s">
        <v>142</v>
      </c>
      <c r="N8" s="27" t="s">
        <v>140</v>
      </c>
    </row>
    <row r="9" spans="1:14" ht="18.75" customHeight="1">
      <c r="A9" s="239" t="s">
        <v>148</v>
      </c>
      <c r="B9" s="237" t="s">
        <v>139</v>
      </c>
      <c r="C9" s="240" t="s">
        <v>114</v>
      </c>
      <c r="D9" s="39" t="s">
        <v>15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</row>
    <row r="10" spans="1:14" ht="18.75" customHeight="1">
      <c r="A10" s="222"/>
      <c r="B10" s="221"/>
      <c r="C10" s="241"/>
      <c r="D10" s="39" t="s">
        <v>16</v>
      </c>
      <c r="E10" s="60">
        <v>8</v>
      </c>
      <c r="F10" s="60">
        <v>19</v>
      </c>
      <c r="G10" s="60">
        <v>14612</v>
      </c>
      <c r="H10" s="60">
        <v>730</v>
      </c>
      <c r="I10" s="60">
        <v>160</v>
      </c>
      <c r="J10" s="60">
        <v>229760</v>
      </c>
      <c r="K10" s="60">
        <v>6644</v>
      </c>
      <c r="L10" s="60">
        <v>1557</v>
      </c>
      <c r="M10" s="60">
        <v>2752453</v>
      </c>
      <c r="N10" s="60">
        <v>61301</v>
      </c>
    </row>
    <row r="11" spans="1:14" ht="18.75" customHeight="1">
      <c r="A11" s="222"/>
      <c r="B11" s="221"/>
      <c r="C11" s="241"/>
      <c r="D11" s="12" t="s">
        <v>1</v>
      </c>
      <c r="E11" s="60">
        <f aca="true" t="shared" si="0" ref="E11:N11">SUM(E9:E10)</f>
        <v>8</v>
      </c>
      <c r="F11" s="60">
        <f t="shared" si="0"/>
        <v>19</v>
      </c>
      <c r="G11" s="60">
        <f t="shared" si="0"/>
        <v>14612</v>
      </c>
      <c r="H11" s="60">
        <f t="shared" si="0"/>
        <v>730</v>
      </c>
      <c r="I11" s="60">
        <f t="shared" si="0"/>
        <v>160</v>
      </c>
      <c r="J11" s="60">
        <f t="shared" si="0"/>
        <v>229760</v>
      </c>
      <c r="K11" s="60">
        <f t="shared" si="0"/>
        <v>6644</v>
      </c>
      <c r="L11" s="60">
        <f t="shared" si="0"/>
        <v>1557</v>
      </c>
      <c r="M11" s="60">
        <f t="shared" si="0"/>
        <v>2752453</v>
      </c>
      <c r="N11" s="60">
        <f t="shared" si="0"/>
        <v>61301</v>
      </c>
    </row>
    <row r="12" spans="1:14" ht="18.75" customHeight="1">
      <c r="A12" s="222"/>
      <c r="B12" s="221"/>
      <c r="C12" s="240" t="s">
        <v>115</v>
      </c>
      <c r="D12" s="39" t="s">
        <v>15</v>
      </c>
      <c r="E12" s="59">
        <v>0</v>
      </c>
      <c r="F12" s="59">
        <v>0</v>
      </c>
      <c r="G12" s="59">
        <v>0</v>
      </c>
      <c r="H12" s="59">
        <v>0</v>
      </c>
      <c r="I12" s="60">
        <v>1</v>
      </c>
      <c r="J12" s="60">
        <v>1483</v>
      </c>
      <c r="K12" s="60">
        <v>44</v>
      </c>
      <c r="L12" s="60">
        <v>65</v>
      </c>
      <c r="M12" s="60">
        <v>123671</v>
      </c>
      <c r="N12" s="60">
        <v>3591</v>
      </c>
    </row>
    <row r="13" spans="1:16" ht="18.75" customHeight="1">
      <c r="A13" s="222"/>
      <c r="B13" s="221"/>
      <c r="C13" s="241"/>
      <c r="D13" s="39" t="s">
        <v>16</v>
      </c>
      <c r="E13" s="60">
        <v>2</v>
      </c>
      <c r="F13" s="60">
        <v>548</v>
      </c>
      <c r="G13" s="60">
        <v>502981</v>
      </c>
      <c r="H13" s="60">
        <v>10814</v>
      </c>
      <c r="I13" s="60">
        <v>7146</v>
      </c>
      <c r="J13" s="60">
        <v>8800718</v>
      </c>
      <c r="K13" s="60">
        <v>157561</v>
      </c>
      <c r="L13" s="60">
        <v>3803</v>
      </c>
      <c r="M13" s="60">
        <v>6504752</v>
      </c>
      <c r="N13" s="60">
        <v>115172</v>
      </c>
      <c r="O13" s="30"/>
      <c r="P13" s="31"/>
    </row>
    <row r="14" spans="1:14" ht="18.75" customHeight="1">
      <c r="A14" s="222"/>
      <c r="B14" s="221"/>
      <c r="C14" s="241"/>
      <c r="D14" s="12" t="s">
        <v>1</v>
      </c>
      <c r="E14" s="60">
        <f>SUM(E12:E13)</f>
        <v>2</v>
      </c>
      <c r="F14" s="60">
        <f aca="true" t="shared" si="1" ref="F14:N14">SUM(F12:F13)</f>
        <v>548</v>
      </c>
      <c r="G14" s="60">
        <f t="shared" si="1"/>
        <v>502981</v>
      </c>
      <c r="H14" s="60">
        <f t="shared" si="1"/>
        <v>10814</v>
      </c>
      <c r="I14" s="60">
        <f t="shared" si="1"/>
        <v>7147</v>
      </c>
      <c r="J14" s="60">
        <f t="shared" si="1"/>
        <v>8802201</v>
      </c>
      <c r="K14" s="60">
        <f t="shared" si="1"/>
        <v>157605</v>
      </c>
      <c r="L14" s="60">
        <f t="shared" si="1"/>
        <v>3868</v>
      </c>
      <c r="M14" s="60">
        <f t="shared" si="1"/>
        <v>6628423</v>
      </c>
      <c r="N14" s="60">
        <f t="shared" si="1"/>
        <v>118763</v>
      </c>
    </row>
    <row r="15" spans="1:14" ht="18.75" customHeight="1">
      <c r="A15" s="222"/>
      <c r="B15" s="221"/>
      <c r="C15" s="242" t="s">
        <v>157</v>
      </c>
      <c r="D15" s="40" t="s">
        <v>15</v>
      </c>
      <c r="E15" s="61">
        <f>SUM(E9+E12)</f>
        <v>0</v>
      </c>
      <c r="F15" s="61">
        <f aca="true" t="shared" si="2" ref="F15:N15">SUM(F9+F12)</f>
        <v>0</v>
      </c>
      <c r="G15" s="61">
        <f t="shared" si="2"/>
        <v>0</v>
      </c>
      <c r="H15" s="61">
        <f t="shared" si="2"/>
        <v>0</v>
      </c>
      <c r="I15" s="61">
        <f t="shared" si="2"/>
        <v>1</v>
      </c>
      <c r="J15" s="61">
        <f t="shared" si="2"/>
        <v>1483</v>
      </c>
      <c r="K15" s="61">
        <f t="shared" si="2"/>
        <v>44</v>
      </c>
      <c r="L15" s="61">
        <f t="shared" si="2"/>
        <v>65</v>
      </c>
      <c r="M15" s="61">
        <f t="shared" si="2"/>
        <v>123671</v>
      </c>
      <c r="N15" s="61">
        <f t="shared" si="2"/>
        <v>3591</v>
      </c>
    </row>
    <row r="16" spans="1:14" ht="18.75" customHeight="1">
      <c r="A16" s="222"/>
      <c r="B16" s="221"/>
      <c r="C16" s="243"/>
      <c r="D16" s="40" t="s">
        <v>16</v>
      </c>
      <c r="E16" s="62">
        <f>SUM(E10+E13:E13)</f>
        <v>10</v>
      </c>
      <c r="F16" s="62">
        <f>SUM(F10+F13:F13)</f>
        <v>567</v>
      </c>
      <c r="G16" s="62">
        <f aca="true" t="shared" si="3" ref="G16:N16">SUM(G10+G13:G13)</f>
        <v>517593</v>
      </c>
      <c r="H16" s="62">
        <f t="shared" si="3"/>
        <v>11544</v>
      </c>
      <c r="I16" s="62">
        <f t="shared" si="3"/>
        <v>7306</v>
      </c>
      <c r="J16" s="62">
        <f t="shared" si="3"/>
        <v>9030478</v>
      </c>
      <c r="K16" s="62">
        <f t="shared" si="3"/>
        <v>164205</v>
      </c>
      <c r="L16" s="62">
        <f t="shared" si="3"/>
        <v>5360</v>
      </c>
      <c r="M16" s="62">
        <f t="shared" si="3"/>
        <v>9257205</v>
      </c>
      <c r="N16" s="62">
        <f t="shared" si="3"/>
        <v>176473</v>
      </c>
    </row>
    <row r="17" spans="1:14" ht="18.75" customHeight="1">
      <c r="A17" s="222"/>
      <c r="B17" s="221"/>
      <c r="C17" s="244"/>
      <c r="D17" s="34" t="s">
        <v>1</v>
      </c>
      <c r="E17" s="61">
        <f>SUM(E15:E16)</f>
        <v>10</v>
      </c>
      <c r="F17" s="61">
        <f aca="true" t="shared" si="4" ref="F17:N17">SUM(F15:F16)</f>
        <v>567</v>
      </c>
      <c r="G17" s="61">
        <f t="shared" si="4"/>
        <v>517593</v>
      </c>
      <c r="H17" s="61">
        <f t="shared" si="4"/>
        <v>11544</v>
      </c>
      <c r="I17" s="61">
        <f t="shared" si="4"/>
        <v>7307</v>
      </c>
      <c r="J17" s="61">
        <f t="shared" si="4"/>
        <v>9031961</v>
      </c>
      <c r="K17" s="61">
        <f t="shared" si="4"/>
        <v>164249</v>
      </c>
      <c r="L17" s="61">
        <f t="shared" si="4"/>
        <v>5425</v>
      </c>
      <c r="M17" s="61">
        <f t="shared" si="4"/>
        <v>9380876</v>
      </c>
      <c r="N17" s="61">
        <f t="shared" si="4"/>
        <v>180064</v>
      </c>
    </row>
    <row r="18" spans="1:14" ht="18.75" customHeight="1">
      <c r="A18" s="222"/>
      <c r="B18" s="224" t="s">
        <v>116</v>
      </c>
      <c r="C18" s="245" t="s">
        <v>117</v>
      </c>
      <c r="D18" s="39" t="s">
        <v>15</v>
      </c>
      <c r="E18" s="59">
        <v>0</v>
      </c>
      <c r="F18" s="59">
        <v>0</v>
      </c>
      <c r="G18" s="59">
        <v>0</v>
      </c>
      <c r="H18" s="59">
        <v>0</v>
      </c>
      <c r="I18" s="60">
        <v>0</v>
      </c>
      <c r="J18" s="63">
        <v>0</v>
      </c>
      <c r="K18" s="60">
        <v>0</v>
      </c>
      <c r="L18" s="60">
        <v>2</v>
      </c>
      <c r="M18" s="60">
        <v>3410</v>
      </c>
      <c r="N18" s="63">
        <v>102</v>
      </c>
    </row>
    <row r="19" spans="1:14" ht="18.75" customHeight="1">
      <c r="A19" s="222"/>
      <c r="B19" s="221"/>
      <c r="C19" s="246"/>
      <c r="D19" s="41" t="s">
        <v>16</v>
      </c>
      <c r="E19" s="60">
        <v>1</v>
      </c>
      <c r="F19" s="59">
        <v>0</v>
      </c>
      <c r="G19" s="59">
        <v>0</v>
      </c>
      <c r="H19" s="59">
        <v>0</v>
      </c>
      <c r="I19" s="63">
        <v>165</v>
      </c>
      <c r="J19" s="60">
        <v>223679</v>
      </c>
      <c r="K19" s="60">
        <v>10294</v>
      </c>
      <c r="L19" s="60">
        <v>95</v>
      </c>
      <c r="M19" s="60">
        <v>161316</v>
      </c>
      <c r="N19" s="60">
        <v>7360</v>
      </c>
    </row>
    <row r="20" spans="1:14" ht="18.75" customHeight="1">
      <c r="A20" s="222"/>
      <c r="B20" s="221"/>
      <c r="C20" s="246"/>
      <c r="D20" s="12" t="s">
        <v>1</v>
      </c>
      <c r="E20" s="60">
        <f>SUM(E18:E19)</f>
        <v>1</v>
      </c>
      <c r="F20" s="60">
        <f aca="true" t="shared" si="5" ref="F20:N20">SUM(F18:F19)</f>
        <v>0</v>
      </c>
      <c r="G20" s="60">
        <f t="shared" si="5"/>
        <v>0</v>
      </c>
      <c r="H20" s="60">
        <f t="shared" si="5"/>
        <v>0</v>
      </c>
      <c r="I20" s="60">
        <f t="shared" si="5"/>
        <v>165</v>
      </c>
      <c r="J20" s="60">
        <f t="shared" si="5"/>
        <v>223679</v>
      </c>
      <c r="K20" s="60">
        <f t="shared" si="5"/>
        <v>10294</v>
      </c>
      <c r="L20" s="60">
        <f t="shared" si="5"/>
        <v>97</v>
      </c>
      <c r="M20" s="60">
        <f t="shared" si="5"/>
        <v>164726</v>
      </c>
      <c r="N20" s="60">
        <f t="shared" si="5"/>
        <v>7462</v>
      </c>
    </row>
    <row r="21" spans="1:14" ht="18.75" customHeight="1">
      <c r="A21" s="222"/>
      <c r="B21" s="221"/>
      <c r="C21" s="225" t="s">
        <v>118</v>
      </c>
      <c r="D21" s="39" t="s">
        <v>15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ht="18.75" customHeight="1">
      <c r="A22" s="222"/>
      <c r="B22" s="221"/>
      <c r="C22" s="226"/>
      <c r="D22" s="39" t="s">
        <v>16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</row>
    <row r="23" spans="1:14" ht="18.75" customHeight="1">
      <c r="A23" s="222"/>
      <c r="B23" s="221"/>
      <c r="C23" s="226"/>
      <c r="D23" s="12" t="s">
        <v>1</v>
      </c>
      <c r="E23" s="60">
        <f>SUM(E21:E22)</f>
        <v>0</v>
      </c>
      <c r="F23" s="60">
        <f aca="true" t="shared" si="6" ref="F23:N23">SUM(F21:F22)</f>
        <v>0</v>
      </c>
      <c r="G23" s="60">
        <f t="shared" si="6"/>
        <v>0</v>
      </c>
      <c r="H23" s="60">
        <f t="shared" si="6"/>
        <v>0</v>
      </c>
      <c r="I23" s="60">
        <f t="shared" si="6"/>
        <v>0</v>
      </c>
      <c r="J23" s="60">
        <f t="shared" si="6"/>
        <v>0</v>
      </c>
      <c r="K23" s="60">
        <f t="shared" si="6"/>
        <v>0</v>
      </c>
      <c r="L23" s="60">
        <f t="shared" si="6"/>
        <v>0</v>
      </c>
      <c r="M23" s="60">
        <f t="shared" si="6"/>
        <v>0</v>
      </c>
      <c r="N23" s="60">
        <f t="shared" si="6"/>
        <v>0</v>
      </c>
    </row>
    <row r="24" spans="1:14" ht="18.75" customHeight="1">
      <c r="A24" s="222"/>
      <c r="B24" s="221"/>
      <c r="C24" s="237" t="s">
        <v>161</v>
      </c>
      <c r="D24" s="39" t="s">
        <v>15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</row>
    <row r="25" spans="1:14" ht="18.75" customHeight="1">
      <c r="A25" s="222"/>
      <c r="B25" s="221"/>
      <c r="C25" s="221"/>
      <c r="D25" s="39" t="s">
        <v>16</v>
      </c>
      <c r="E25" s="60">
        <v>0</v>
      </c>
      <c r="F25" s="60">
        <v>0</v>
      </c>
      <c r="G25" s="60">
        <v>0</v>
      </c>
      <c r="H25" s="60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</row>
    <row r="26" spans="1:14" ht="18.75" customHeight="1">
      <c r="A26" s="222"/>
      <c r="B26" s="221"/>
      <c r="C26" s="221"/>
      <c r="D26" s="12" t="s">
        <v>1</v>
      </c>
      <c r="E26" s="60">
        <f>SUM(E24:E25)</f>
        <v>0</v>
      </c>
      <c r="F26" s="60">
        <f aca="true" t="shared" si="7" ref="F26:N26">SUM(F24:F25)</f>
        <v>0</v>
      </c>
      <c r="G26" s="60">
        <f t="shared" si="7"/>
        <v>0</v>
      </c>
      <c r="H26" s="60">
        <f t="shared" si="7"/>
        <v>0</v>
      </c>
      <c r="I26" s="60">
        <f t="shared" si="7"/>
        <v>0</v>
      </c>
      <c r="J26" s="60">
        <f t="shared" si="7"/>
        <v>0</v>
      </c>
      <c r="K26" s="60">
        <f t="shared" si="7"/>
        <v>0</v>
      </c>
      <c r="L26" s="60">
        <f t="shared" si="7"/>
        <v>0</v>
      </c>
      <c r="M26" s="60">
        <f t="shared" si="7"/>
        <v>0</v>
      </c>
      <c r="N26" s="60">
        <f t="shared" si="7"/>
        <v>0</v>
      </c>
    </row>
    <row r="27" spans="1:14" ht="18.75" customHeight="1">
      <c r="A27" s="222"/>
      <c r="B27" s="221"/>
      <c r="C27" s="237" t="s">
        <v>163</v>
      </c>
      <c r="D27" s="39" t="s">
        <v>15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60">
        <v>0</v>
      </c>
      <c r="M27" s="60">
        <v>0</v>
      </c>
      <c r="N27" s="60">
        <v>0</v>
      </c>
    </row>
    <row r="28" spans="1:14" ht="18.75" customHeight="1">
      <c r="A28" s="222"/>
      <c r="B28" s="221"/>
      <c r="C28" s="221"/>
      <c r="D28" s="39" t="s">
        <v>16</v>
      </c>
      <c r="E28" s="60">
        <v>12</v>
      </c>
      <c r="F28" s="60">
        <v>4</v>
      </c>
      <c r="G28" s="60">
        <v>3001</v>
      </c>
      <c r="H28" s="60">
        <v>150</v>
      </c>
      <c r="I28" s="60">
        <v>362</v>
      </c>
      <c r="J28" s="60">
        <v>442030</v>
      </c>
      <c r="K28" s="60">
        <v>13676</v>
      </c>
      <c r="L28" s="60">
        <v>137</v>
      </c>
      <c r="M28" s="60">
        <v>237442</v>
      </c>
      <c r="N28" s="60">
        <v>8091</v>
      </c>
    </row>
    <row r="29" spans="1:14" ht="18.75" customHeight="1">
      <c r="A29" s="222"/>
      <c r="B29" s="221"/>
      <c r="C29" s="221"/>
      <c r="D29" s="12" t="s">
        <v>1</v>
      </c>
      <c r="E29" s="60">
        <f>SUM(E27:E28)</f>
        <v>12</v>
      </c>
      <c r="F29" s="60">
        <f aca="true" t="shared" si="8" ref="F29:N29">SUM(F27:F28)</f>
        <v>4</v>
      </c>
      <c r="G29" s="60">
        <f t="shared" si="8"/>
        <v>3001</v>
      </c>
      <c r="H29" s="60">
        <f t="shared" si="8"/>
        <v>150</v>
      </c>
      <c r="I29" s="60">
        <f t="shared" si="8"/>
        <v>362</v>
      </c>
      <c r="J29" s="60">
        <f t="shared" si="8"/>
        <v>442030</v>
      </c>
      <c r="K29" s="60">
        <f t="shared" si="8"/>
        <v>13676</v>
      </c>
      <c r="L29" s="60">
        <f t="shared" si="8"/>
        <v>137</v>
      </c>
      <c r="M29" s="60">
        <f t="shared" si="8"/>
        <v>237442</v>
      </c>
      <c r="N29" s="60">
        <f t="shared" si="8"/>
        <v>8091</v>
      </c>
    </row>
    <row r="30" spans="1:14" ht="18.75" customHeight="1">
      <c r="A30" s="222"/>
      <c r="B30" s="221"/>
      <c r="C30" s="242" t="s">
        <v>158</v>
      </c>
      <c r="D30" s="40" t="s">
        <v>15</v>
      </c>
      <c r="E30" s="61">
        <f>SUM(E18+E21+E24+E27)</f>
        <v>0</v>
      </c>
      <c r="F30" s="61">
        <f>SUM(F18+F21+F24+F27)</f>
        <v>0</v>
      </c>
      <c r="G30" s="61">
        <f aca="true" t="shared" si="9" ref="G30:N30">SUM(G18+G21+G24+G27)</f>
        <v>0</v>
      </c>
      <c r="H30" s="61">
        <f t="shared" si="9"/>
        <v>0</v>
      </c>
      <c r="I30" s="61">
        <f t="shared" si="9"/>
        <v>0</v>
      </c>
      <c r="J30" s="61">
        <f t="shared" si="9"/>
        <v>0</v>
      </c>
      <c r="K30" s="61">
        <f t="shared" si="9"/>
        <v>0</v>
      </c>
      <c r="L30" s="61">
        <f t="shared" si="9"/>
        <v>2</v>
      </c>
      <c r="M30" s="61">
        <f t="shared" si="9"/>
        <v>3410</v>
      </c>
      <c r="N30" s="61">
        <f t="shared" si="9"/>
        <v>102</v>
      </c>
    </row>
    <row r="31" spans="1:14" ht="18.75" customHeight="1">
      <c r="A31" s="222"/>
      <c r="B31" s="221"/>
      <c r="C31" s="243"/>
      <c r="D31" s="40" t="s">
        <v>16</v>
      </c>
      <c r="E31" s="61">
        <f>SUM(E19+E22+E25+E28)</f>
        <v>13</v>
      </c>
      <c r="F31" s="61">
        <f aca="true" t="shared" si="10" ref="F31:N31">SUM(F19+F22+F25+F28)</f>
        <v>4</v>
      </c>
      <c r="G31" s="61">
        <f t="shared" si="10"/>
        <v>3001</v>
      </c>
      <c r="H31" s="61">
        <f t="shared" si="10"/>
        <v>150</v>
      </c>
      <c r="I31" s="61">
        <f t="shared" si="10"/>
        <v>527</v>
      </c>
      <c r="J31" s="61">
        <f t="shared" si="10"/>
        <v>665709</v>
      </c>
      <c r="K31" s="61">
        <f t="shared" si="10"/>
        <v>23970</v>
      </c>
      <c r="L31" s="61">
        <f t="shared" si="10"/>
        <v>232</v>
      </c>
      <c r="M31" s="61">
        <f t="shared" si="10"/>
        <v>398758</v>
      </c>
      <c r="N31" s="61">
        <f t="shared" si="10"/>
        <v>15451</v>
      </c>
    </row>
    <row r="32" spans="1:14" ht="18.75" customHeight="1">
      <c r="A32" s="222"/>
      <c r="B32" s="221"/>
      <c r="C32" s="244"/>
      <c r="D32" s="34" t="s">
        <v>1</v>
      </c>
      <c r="E32" s="61">
        <f>SUM(E30:E31)</f>
        <v>13</v>
      </c>
      <c r="F32" s="61">
        <f aca="true" t="shared" si="11" ref="F32:N32">SUM(F30:F31)</f>
        <v>4</v>
      </c>
      <c r="G32" s="61">
        <f t="shared" si="11"/>
        <v>3001</v>
      </c>
      <c r="H32" s="61">
        <f t="shared" si="11"/>
        <v>150</v>
      </c>
      <c r="I32" s="61">
        <f t="shared" si="11"/>
        <v>527</v>
      </c>
      <c r="J32" s="61">
        <f t="shared" si="11"/>
        <v>665709</v>
      </c>
      <c r="K32" s="61">
        <f t="shared" si="11"/>
        <v>23970</v>
      </c>
      <c r="L32" s="61">
        <f t="shared" si="11"/>
        <v>234</v>
      </c>
      <c r="M32" s="61">
        <f t="shared" si="11"/>
        <v>402168</v>
      </c>
      <c r="N32" s="61">
        <f t="shared" si="11"/>
        <v>15553</v>
      </c>
    </row>
    <row r="33" spans="1:14" ht="18.75" customHeight="1">
      <c r="A33" s="222"/>
      <c r="B33" s="237" t="s">
        <v>159</v>
      </c>
      <c r="C33" s="240" t="s">
        <v>15</v>
      </c>
      <c r="D33" s="13" t="s">
        <v>17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</row>
    <row r="34" spans="1:14" ht="18.75" customHeight="1">
      <c r="A34" s="222"/>
      <c r="B34" s="221"/>
      <c r="C34" s="241"/>
      <c r="D34" s="13" t="s">
        <v>84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</row>
    <row r="35" spans="1:14" ht="18.75" customHeight="1">
      <c r="A35" s="222"/>
      <c r="B35" s="221"/>
      <c r="C35" s="237" t="s">
        <v>18</v>
      </c>
      <c r="D35" s="221"/>
      <c r="E35" s="60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60">
        <v>1</v>
      </c>
      <c r="M35" s="60">
        <v>1900</v>
      </c>
      <c r="N35" s="60">
        <v>95</v>
      </c>
    </row>
    <row r="36" spans="1:14" ht="18.75" customHeight="1">
      <c r="A36" s="222"/>
      <c r="B36" s="221"/>
      <c r="C36" s="237" t="s">
        <v>1</v>
      </c>
      <c r="D36" s="221"/>
      <c r="E36" s="60">
        <f>SUM(E33:E35)</f>
        <v>0</v>
      </c>
      <c r="F36" s="60">
        <f aca="true" t="shared" si="12" ref="F36:N36">SUM(F33:F35)</f>
        <v>0</v>
      </c>
      <c r="G36" s="60">
        <f t="shared" si="12"/>
        <v>0</v>
      </c>
      <c r="H36" s="60">
        <f t="shared" si="12"/>
        <v>0</v>
      </c>
      <c r="I36" s="60">
        <f t="shared" si="12"/>
        <v>0</v>
      </c>
      <c r="J36" s="60">
        <f t="shared" si="12"/>
        <v>0</v>
      </c>
      <c r="K36" s="60">
        <f t="shared" si="12"/>
        <v>0</v>
      </c>
      <c r="L36" s="60">
        <f t="shared" si="12"/>
        <v>1</v>
      </c>
      <c r="M36" s="60">
        <f t="shared" si="12"/>
        <v>1900</v>
      </c>
      <c r="N36" s="60">
        <f t="shared" si="12"/>
        <v>95</v>
      </c>
    </row>
    <row r="37" spans="1:14" ht="18.75" customHeight="1">
      <c r="A37" s="222"/>
      <c r="B37" s="229" t="s">
        <v>119</v>
      </c>
      <c r="C37" s="230"/>
      <c r="D37" s="39" t="s">
        <v>15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</row>
    <row r="38" spans="1:14" ht="18.75" customHeight="1">
      <c r="A38" s="222"/>
      <c r="B38" s="230"/>
      <c r="C38" s="230"/>
      <c r="D38" s="39" t="s">
        <v>16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</row>
    <row r="39" spans="1:14" ht="18.75" customHeight="1">
      <c r="A39" s="222"/>
      <c r="B39" s="230"/>
      <c r="C39" s="230"/>
      <c r="D39" s="12" t="s">
        <v>1</v>
      </c>
      <c r="E39" s="60">
        <f>SUM(E37:E38)</f>
        <v>0</v>
      </c>
      <c r="F39" s="60">
        <f aca="true" t="shared" si="13" ref="F39:N39">SUM(F37:F38)</f>
        <v>0</v>
      </c>
      <c r="G39" s="60">
        <f t="shared" si="13"/>
        <v>0</v>
      </c>
      <c r="H39" s="60">
        <f t="shared" si="13"/>
        <v>0</v>
      </c>
      <c r="I39" s="60">
        <f t="shared" si="13"/>
        <v>0</v>
      </c>
      <c r="J39" s="60">
        <f t="shared" si="13"/>
        <v>0</v>
      </c>
      <c r="K39" s="60">
        <f t="shared" si="13"/>
        <v>0</v>
      </c>
      <c r="L39" s="60">
        <f t="shared" si="13"/>
        <v>0</v>
      </c>
      <c r="M39" s="60">
        <f t="shared" si="13"/>
        <v>0</v>
      </c>
      <c r="N39" s="60">
        <f t="shared" si="13"/>
        <v>0</v>
      </c>
    </row>
    <row r="40" spans="1:14" ht="18.75" customHeight="1">
      <c r="A40" s="222"/>
      <c r="B40" s="229" t="s">
        <v>120</v>
      </c>
      <c r="C40" s="230"/>
      <c r="D40" s="39" t="s">
        <v>15</v>
      </c>
      <c r="E40" s="59">
        <v>0</v>
      </c>
      <c r="F40" s="59">
        <v>0</v>
      </c>
      <c r="G40" s="59">
        <v>0</v>
      </c>
      <c r="H40" s="59">
        <v>0</v>
      </c>
      <c r="I40" s="59">
        <v>2</v>
      </c>
      <c r="J40" s="59">
        <v>2380</v>
      </c>
      <c r="K40" s="59">
        <v>71</v>
      </c>
      <c r="L40" s="60">
        <v>0</v>
      </c>
      <c r="M40" s="60">
        <v>0</v>
      </c>
      <c r="N40" s="60">
        <v>0</v>
      </c>
    </row>
    <row r="41" spans="1:14" ht="18.75" customHeight="1">
      <c r="A41" s="222"/>
      <c r="B41" s="230"/>
      <c r="C41" s="230"/>
      <c r="D41" s="39" t="s">
        <v>16</v>
      </c>
      <c r="E41" s="60">
        <v>16</v>
      </c>
      <c r="F41" s="60">
        <v>2</v>
      </c>
      <c r="G41" s="60">
        <v>1820</v>
      </c>
      <c r="H41" s="60">
        <v>91</v>
      </c>
      <c r="I41" s="60">
        <v>7</v>
      </c>
      <c r="J41" s="60">
        <v>9528</v>
      </c>
      <c r="K41" s="60">
        <v>476</v>
      </c>
      <c r="L41" s="60">
        <v>8</v>
      </c>
      <c r="M41" s="60">
        <v>14363</v>
      </c>
      <c r="N41" s="60">
        <v>718</v>
      </c>
    </row>
    <row r="42" spans="1:14" ht="18.75" customHeight="1">
      <c r="A42" s="222"/>
      <c r="B42" s="230"/>
      <c r="C42" s="230"/>
      <c r="D42" s="12" t="s">
        <v>1</v>
      </c>
      <c r="E42" s="60">
        <f>SUM(E40:E41)</f>
        <v>16</v>
      </c>
      <c r="F42" s="60">
        <f aca="true" t="shared" si="14" ref="F42:N42">SUM(F40:F41)</f>
        <v>2</v>
      </c>
      <c r="G42" s="60">
        <f t="shared" si="14"/>
        <v>1820</v>
      </c>
      <c r="H42" s="60">
        <f t="shared" si="14"/>
        <v>91</v>
      </c>
      <c r="I42" s="60">
        <f t="shared" si="14"/>
        <v>9</v>
      </c>
      <c r="J42" s="60">
        <f t="shared" si="14"/>
        <v>11908</v>
      </c>
      <c r="K42" s="60">
        <f t="shared" si="14"/>
        <v>547</v>
      </c>
      <c r="L42" s="60">
        <f t="shared" si="14"/>
        <v>8</v>
      </c>
      <c r="M42" s="60">
        <f t="shared" si="14"/>
        <v>14363</v>
      </c>
      <c r="N42" s="60">
        <f t="shared" si="14"/>
        <v>718</v>
      </c>
    </row>
    <row r="43" spans="1:14" ht="18.75" customHeight="1">
      <c r="A43" s="222"/>
      <c r="B43" s="231" t="s">
        <v>160</v>
      </c>
      <c r="C43" s="262"/>
      <c r="D43" s="40" t="s">
        <v>15</v>
      </c>
      <c r="E43" s="61">
        <f>E33+E34+E37+E40</f>
        <v>0</v>
      </c>
      <c r="F43" s="61">
        <f aca="true" t="shared" si="15" ref="F43:N43">F33+F34+F37+F40</f>
        <v>0</v>
      </c>
      <c r="G43" s="61">
        <f t="shared" si="15"/>
        <v>0</v>
      </c>
      <c r="H43" s="61">
        <f t="shared" si="15"/>
        <v>0</v>
      </c>
      <c r="I43" s="61">
        <f t="shared" si="15"/>
        <v>2</v>
      </c>
      <c r="J43" s="61">
        <f t="shared" si="15"/>
        <v>2380</v>
      </c>
      <c r="K43" s="61">
        <f t="shared" si="15"/>
        <v>71</v>
      </c>
      <c r="L43" s="61">
        <f t="shared" si="15"/>
        <v>0</v>
      </c>
      <c r="M43" s="61">
        <f t="shared" si="15"/>
        <v>0</v>
      </c>
      <c r="N43" s="61">
        <f t="shared" si="15"/>
        <v>0</v>
      </c>
    </row>
    <row r="44" spans="1:14" ht="18.75" customHeight="1">
      <c r="A44" s="222"/>
      <c r="B44" s="263"/>
      <c r="C44" s="264"/>
      <c r="D44" s="40" t="s">
        <v>16</v>
      </c>
      <c r="E44" s="61">
        <f>E35+E38+E41</f>
        <v>16</v>
      </c>
      <c r="F44" s="61">
        <f aca="true" t="shared" si="16" ref="F44:N44">F35+F38+F41</f>
        <v>2</v>
      </c>
      <c r="G44" s="61">
        <f t="shared" si="16"/>
        <v>1820</v>
      </c>
      <c r="H44" s="61">
        <f t="shared" si="16"/>
        <v>91</v>
      </c>
      <c r="I44" s="61">
        <f t="shared" si="16"/>
        <v>7</v>
      </c>
      <c r="J44" s="61">
        <f t="shared" si="16"/>
        <v>9528</v>
      </c>
      <c r="K44" s="61">
        <f t="shared" si="16"/>
        <v>476</v>
      </c>
      <c r="L44" s="61">
        <f t="shared" si="16"/>
        <v>9</v>
      </c>
      <c r="M44" s="61">
        <f t="shared" si="16"/>
        <v>16263</v>
      </c>
      <c r="N44" s="61">
        <f t="shared" si="16"/>
        <v>813</v>
      </c>
    </row>
    <row r="45" spans="1:14" ht="18.75" customHeight="1">
      <c r="A45" s="222"/>
      <c r="B45" s="265"/>
      <c r="C45" s="266"/>
      <c r="D45" s="34" t="s">
        <v>1</v>
      </c>
      <c r="E45" s="61">
        <f aca="true" t="shared" si="17" ref="E45:N45">SUM(E43:E44)</f>
        <v>16</v>
      </c>
      <c r="F45" s="61">
        <f t="shared" si="17"/>
        <v>2</v>
      </c>
      <c r="G45" s="61">
        <f t="shared" si="17"/>
        <v>1820</v>
      </c>
      <c r="H45" s="61">
        <f t="shared" si="17"/>
        <v>91</v>
      </c>
      <c r="I45" s="61">
        <f t="shared" si="17"/>
        <v>9</v>
      </c>
      <c r="J45" s="61">
        <f t="shared" si="17"/>
        <v>11908</v>
      </c>
      <c r="K45" s="61">
        <f t="shared" si="17"/>
        <v>547</v>
      </c>
      <c r="L45" s="61">
        <f t="shared" si="17"/>
        <v>9</v>
      </c>
      <c r="M45" s="61">
        <f t="shared" si="17"/>
        <v>16263</v>
      </c>
      <c r="N45" s="61">
        <f t="shared" si="17"/>
        <v>813</v>
      </c>
    </row>
    <row r="46" spans="1:14" ht="18.75" customHeight="1">
      <c r="A46" s="222"/>
      <c r="B46" s="256" t="s">
        <v>175</v>
      </c>
      <c r="C46" s="257"/>
      <c r="D46" s="40" t="s">
        <v>15</v>
      </c>
      <c r="E46" s="61">
        <f>SUM(E15+E30+E43)</f>
        <v>0</v>
      </c>
      <c r="F46" s="61">
        <f aca="true" t="shared" si="18" ref="F46:N48">SUM(F15+F30+F43)</f>
        <v>0</v>
      </c>
      <c r="G46" s="61">
        <f t="shared" si="18"/>
        <v>0</v>
      </c>
      <c r="H46" s="61">
        <f t="shared" si="18"/>
        <v>0</v>
      </c>
      <c r="I46" s="61">
        <f t="shared" si="18"/>
        <v>3</v>
      </c>
      <c r="J46" s="61">
        <f t="shared" si="18"/>
        <v>3863</v>
      </c>
      <c r="K46" s="61">
        <f t="shared" si="18"/>
        <v>115</v>
      </c>
      <c r="L46" s="61">
        <f t="shared" si="18"/>
        <v>67</v>
      </c>
      <c r="M46" s="61">
        <f t="shared" si="18"/>
        <v>127081</v>
      </c>
      <c r="N46" s="61">
        <f t="shared" si="18"/>
        <v>3693</v>
      </c>
    </row>
    <row r="47" spans="1:14" ht="18.75" customHeight="1">
      <c r="A47" s="222"/>
      <c r="B47" s="258"/>
      <c r="C47" s="259"/>
      <c r="D47" s="40" t="s">
        <v>16</v>
      </c>
      <c r="E47" s="61">
        <f aca="true" t="shared" si="19" ref="E47:N48">SUM(E16+E31+E44)</f>
        <v>39</v>
      </c>
      <c r="F47" s="61">
        <f t="shared" si="19"/>
        <v>573</v>
      </c>
      <c r="G47" s="61">
        <f t="shared" si="19"/>
        <v>522414</v>
      </c>
      <c r="H47" s="61">
        <f t="shared" si="19"/>
        <v>11785</v>
      </c>
      <c r="I47" s="61">
        <f t="shared" si="19"/>
        <v>7840</v>
      </c>
      <c r="J47" s="61">
        <f t="shared" si="19"/>
        <v>9705715</v>
      </c>
      <c r="K47" s="61">
        <f t="shared" si="19"/>
        <v>188651</v>
      </c>
      <c r="L47" s="61">
        <f t="shared" si="19"/>
        <v>5601</v>
      </c>
      <c r="M47" s="61">
        <f t="shared" si="19"/>
        <v>9672226</v>
      </c>
      <c r="N47" s="61">
        <f t="shared" si="19"/>
        <v>192737</v>
      </c>
    </row>
    <row r="48" spans="1:14" ht="18.75" customHeight="1">
      <c r="A48" s="222"/>
      <c r="B48" s="260"/>
      <c r="C48" s="261"/>
      <c r="D48" s="34" t="s">
        <v>1</v>
      </c>
      <c r="E48" s="61">
        <f t="shared" si="19"/>
        <v>39</v>
      </c>
      <c r="F48" s="61">
        <f t="shared" si="18"/>
        <v>573</v>
      </c>
      <c r="G48" s="61">
        <f t="shared" si="18"/>
        <v>522414</v>
      </c>
      <c r="H48" s="61">
        <f t="shared" si="18"/>
        <v>11785</v>
      </c>
      <c r="I48" s="61">
        <f t="shared" si="18"/>
        <v>7843</v>
      </c>
      <c r="J48" s="61">
        <f t="shared" si="18"/>
        <v>9709578</v>
      </c>
      <c r="K48" s="61">
        <f t="shared" si="18"/>
        <v>188766</v>
      </c>
      <c r="L48" s="61">
        <f t="shared" si="18"/>
        <v>5668</v>
      </c>
      <c r="M48" s="61">
        <f t="shared" si="18"/>
        <v>9799307</v>
      </c>
      <c r="N48" s="61">
        <f t="shared" si="18"/>
        <v>196430</v>
      </c>
    </row>
    <row r="49" spans="1:14" ht="18.75" customHeight="1">
      <c r="A49" s="239" t="s">
        <v>121</v>
      </c>
      <c r="B49" s="229" t="s">
        <v>122</v>
      </c>
      <c r="C49" s="230"/>
      <c r="D49" s="39" t="s">
        <v>15</v>
      </c>
      <c r="E49" s="59">
        <v>0</v>
      </c>
      <c r="F49" s="60">
        <v>2</v>
      </c>
      <c r="G49" s="60">
        <v>1920</v>
      </c>
      <c r="H49" s="60">
        <v>29</v>
      </c>
      <c r="I49" s="60">
        <v>13</v>
      </c>
      <c r="J49" s="60">
        <v>17083</v>
      </c>
      <c r="K49" s="60">
        <v>391</v>
      </c>
      <c r="L49" s="59">
        <v>0</v>
      </c>
      <c r="M49" s="59">
        <v>0</v>
      </c>
      <c r="N49" s="59">
        <v>0</v>
      </c>
    </row>
    <row r="50" spans="1:14" ht="18.75" customHeight="1">
      <c r="A50" s="222"/>
      <c r="B50" s="230"/>
      <c r="C50" s="230"/>
      <c r="D50" s="39" t="s">
        <v>16</v>
      </c>
      <c r="E50" s="60">
        <v>18</v>
      </c>
      <c r="F50" s="60">
        <v>4436</v>
      </c>
      <c r="G50" s="60">
        <v>3886826</v>
      </c>
      <c r="H50" s="60">
        <v>55349</v>
      </c>
      <c r="I50" s="60">
        <v>8658</v>
      </c>
      <c r="J50" s="60">
        <v>10073788</v>
      </c>
      <c r="K50" s="60">
        <v>164060</v>
      </c>
      <c r="L50" s="60">
        <v>47</v>
      </c>
      <c r="M50" s="60">
        <v>76805</v>
      </c>
      <c r="N50" s="60">
        <v>2126</v>
      </c>
    </row>
    <row r="51" spans="1:14" ht="18.75" customHeight="1">
      <c r="A51" s="222"/>
      <c r="B51" s="230"/>
      <c r="C51" s="230"/>
      <c r="D51" s="12" t="s">
        <v>1</v>
      </c>
      <c r="E51" s="60">
        <f aca="true" t="shared" si="20" ref="E51:N51">SUM(E49:E50)</f>
        <v>18</v>
      </c>
      <c r="F51" s="60">
        <f t="shared" si="20"/>
        <v>4438</v>
      </c>
      <c r="G51" s="60">
        <f t="shared" si="20"/>
        <v>3888746</v>
      </c>
      <c r="H51" s="60">
        <f t="shared" si="20"/>
        <v>55378</v>
      </c>
      <c r="I51" s="60">
        <f t="shared" si="20"/>
        <v>8671</v>
      </c>
      <c r="J51" s="60">
        <f t="shared" si="20"/>
        <v>10090871</v>
      </c>
      <c r="K51" s="60">
        <f t="shared" si="20"/>
        <v>164451</v>
      </c>
      <c r="L51" s="60">
        <f t="shared" si="20"/>
        <v>47</v>
      </c>
      <c r="M51" s="60">
        <f t="shared" si="20"/>
        <v>76805</v>
      </c>
      <c r="N51" s="60">
        <f t="shared" si="20"/>
        <v>2126</v>
      </c>
    </row>
    <row r="52" spans="1:14" ht="18.75" customHeight="1">
      <c r="A52" s="222"/>
      <c r="B52" s="227" t="s">
        <v>123</v>
      </c>
      <c r="C52" s="228"/>
      <c r="D52" s="39" t="s">
        <v>15</v>
      </c>
      <c r="E52" s="59">
        <v>0</v>
      </c>
      <c r="F52" s="60">
        <v>292</v>
      </c>
      <c r="G52" s="60">
        <v>258145</v>
      </c>
      <c r="H52" s="60">
        <v>7720</v>
      </c>
      <c r="I52" s="60">
        <v>19</v>
      </c>
      <c r="J52" s="60">
        <v>20038</v>
      </c>
      <c r="K52" s="60">
        <v>601</v>
      </c>
      <c r="L52" s="59">
        <v>0</v>
      </c>
      <c r="M52" s="59">
        <v>0</v>
      </c>
      <c r="N52" s="59">
        <v>0</v>
      </c>
    </row>
    <row r="53" spans="1:14" ht="18.75" customHeight="1">
      <c r="A53" s="222"/>
      <c r="B53" s="228"/>
      <c r="C53" s="228"/>
      <c r="D53" s="39" t="s">
        <v>16</v>
      </c>
      <c r="E53" s="60">
        <v>34</v>
      </c>
      <c r="F53" s="60">
        <v>3097</v>
      </c>
      <c r="G53" s="60">
        <v>2490470</v>
      </c>
      <c r="H53" s="60">
        <v>72095</v>
      </c>
      <c r="I53" s="60">
        <v>395</v>
      </c>
      <c r="J53" s="60">
        <v>434226</v>
      </c>
      <c r="K53" s="60">
        <v>13019</v>
      </c>
      <c r="L53" s="60">
        <v>7</v>
      </c>
      <c r="M53" s="60">
        <v>12530</v>
      </c>
      <c r="N53" s="60">
        <v>376</v>
      </c>
    </row>
    <row r="54" spans="1:14" ht="18.75" customHeight="1">
      <c r="A54" s="222"/>
      <c r="B54" s="228"/>
      <c r="C54" s="228"/>
      <c r="D54" s="12" t="s">
        <v>1</v>
      </c>
      <c r="E54" s="60">
        <f aca="true" t="shared" si="21" ref="E54:N54">SUM(E52:E53)</f>
        <v>34</v>
      </c>
      <c r="F54" s="60">
        <f t="shared" si="21"/>
        <v>3389</v>
      </c>
      <c r="G54" s="60">
        <f t="shared" si="21"/>
        <v>2748615</v>
      </c>
      <c r="H54" s="60">
        <f t="shared" si="21"/>
        <v>79815</v>
      </c>
      <c r="I54" s="60">
        <f t="shared" si="21"/>
        <v>414</v>
      </c>
      <c r="J54" s="60">
        <f t="shared" si="21"/>
        <v>454264</v>
      </c>
      <c r="K54" s="60">
        <f t="shared" si="21"/>
        <v>13620</v>
      </c>
      <c r="L54" s="60">
        <f t="shared" si="21"/>
        <v>7</v>
      </c>
      <c r="M54" s="60">
        <f t="shared" si="21"/>
        <v>12530</v>
      </c>
      <c r="N54" s="60">
        <f t="shared" si="21"/>
        <v>376</v>
      </c>
    </row>
    <row r="55" spans="1:14" ht="18.75" customHeight="1">
      <c r="A55" s="222"/>
      <c r="B55" s="229" t="s">
        <v>124</v>
      </c>
      <c r="C55" s="230"/>
      <c r="D55" s="39" t="s">
        <v>15</v>
      </c>
      <c r="E55" s="59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59">
        <v>0</v>
      </c>
      <c r="M55" s="59">
        <v>0</v>
      </c>
      <c r="N55" s="59">
        <v>0</v>
      </c>
    </row>
    <row r="56" spans="1:14" ht="18.75" customHeight="1">
      <c r="A56" s="222"/>
      <c r="B56" s="230"/>
      <c r="C56" s="230"/>
      <c r="D56" s="39" t="s">
        <v>16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</row>
    <row r="57" spans="1:14" ht="18.75" customHeight="1">
      <c r="A57" s="222"/>
      <c r="B57" s="230"/>
      <c r="C57" s="230"/>
      <c r="D57" s="12" t="s">
        <v>1</v>
      </c>
      <c r="E57" s="60">
        <f>SUM(E55:E56)</f>
        <v>0</v>
      </c>
      <c r="F57" s="60">
        <f aca="true" t="shared" si="22" ref="F57:N57">SUM(F55:F56)</f>
        <v>0</v>
      </c>
      <c r="G57" s="60">
        <f t="shared" si="22"/>
        <v>0</v>
      </c>
      <c r="H57" s="60">
        <f t="shared" si="22"/>
        <v>0</v>
      </c>
      <c r="I57" s="60">
        <f t="shared" si="22"/>
        <v>0</v>
      </c>
      <c r="J57" s="60">
        <f t="shared" si="22"/>
        <v>0</v>
      </c>
      <c r="K57" s="60">
        <f t="shared" si="22"/>
        <v>0</v>
      </c>
      <c r="L57" s="60">
        <f t="shared" si="22"/>
        <v>0</v>
      </c>
      <c r="M57" s="60">
        <f t="shared" si="22"/>
        <v>0</v>
      </c>
      <c r="N57" s="60">
        <f t="shared" si="22"/>
        <v>0</v>
      </c>
    </row>
    <row r="58" spans="1:14" ht="18.75" customHeight="1">
      <c r="A58" s="222"/>
      <c r="B58" s="231" t="s">
        <v>147</v>
      </c>
      <c r="C58" s="232"/>
      <c r="D58" s="40" t="s">
        <v>15</v>
      </c>
      <c r="E58" s="61">
        <f aca="true" t="shared" si="23" ref="E58:N59">SUM(E49,E52,E55)</f>
        <v>0</v>
      </c>
      <c r="F58" s="61">
        <f t="shared" si="23"/>
        <v>294</v>
      </c>
      <c r="G58" s="61">
        <f t="shared" si="23"/>
        <v>260065</v>
      </c>
      <c r="H58" s="61">
        <f t="shared" si="23"/>
        <v>7749</v>
      </c>
      <c r="I58" s="61">
        <f t="shared" si="23"/>
        <v>32</v>
      </c>
      <c r="J58" s="61">
        <f t="shared" si="23"/>
        <v>37121</v>
      </c>
      <c r="K58" s="61">
        <f t="shared" si="23"/>
        <v>992</v>
      </c>
      <c r="L58" s="61">
        <f t="shared" si="23"/>
        <v>0</v>
      </c>
      <c r="M58" s="61">
        <f t="shared" si="23"/>
        <v>0</v>
      </c>
      <c r="N58" s="61">
        <f t="shared" si="23"/>
        <v>0</v>
      </c>
    </row>
    <row r="59" spans="1:14" ht="18.75" customHeight="1">
      <c r="A59" s="222"/>
      <c r="B59" s="233"/>
      <c r="C59" s="234"/>
      <c r="D59" s="40" t="s">
        <v>16</v>
      </c>
      <c r="E59" s="61">
        <f t="shared" si="23"/>
        <v>52</v>
      </c>
      <c r="F59" s="61">
        <f t="shared" si="23"/>
        <v>7533</v>
      </c>
      <c r="G59" s="61">
        <f t="shared" si="23"/>
        <v>6377296</v>
      </c>
      <c r="H59" s="61">
        <f t="shared" si="23"/>
        <v>127444</v>
      </c>
      <c r="I59" s="61">
        <f t="shared" si="23"/>
        <v>9053</v>
      </c>
      <c r="J59" s="61">
        <f t="shared" si="23"/>
        <v>10508014</v>
      </c>
      <c r="K59" s="61">
        <f t="shared" si="23"/>
        <v>177079</v>
      </c>
      <c r="L59" s="61">
        <f t="shared" si="23"/>
        <v>54</v>
      </c>
      <c r="M59" s="61">
        <f t="shared" si="23"/>
        <v>89335</v>
      </c>
      <c r="N59" s="61">
        <f t="shared" si="23"/>
        <v>2502</v>
      </c>
    </row>
    <row r="60" spans="1:14" ht="18.75" customHeight="1">
      <c r="A60" s="222"/>
      <c r="B60" s="235"/>
      <c r="C60" s="236"/>
      <c r="D60" s="34" t="s">
        <v>1</v>
      </c>
      <c r="E60" s="61">
        <f aca="true" t="shared" si="24" ref="E60:N60">SUM(E58:E59)</f>
        <v>52</v>
      </c>
      <c r="F60" s="61">
        <f t="shared" si="24"/>
        <v>7827</v>
      </c>
      <c r="G60" s="61">
        <f t="shared" si="24"/>
        <v>6637361</v>
      </c>
      <c r="H60" s="61">
        <f t="shared" si="24"/>
        <v>135193</v>
      </c>
      <c r="I60" s="61">
        <f t="shared" si="24"/>
        <v>9085</v>
      </c>
      <c r="J60" s="61">
        <f t="shared" si="24"/>
        <v>10545135</v>
      </c>
      <c r="K60" s="61">
        <f t="shared" si="24"/>
        <v>178071</v>
      </c>
      <c r="L60" s="61">
        <f t="shared" si="24"/>
        <v>54</v>
      </c>
      <c r="M60" s="61">
        <f t="shared" si="24"/>
        <v>89335</v>
      </c>
      <c r="N60" s="61">
        <f t="shared" si="24"/>
        <v>2502</v>
      </c>
    </row>
    <row r="61" spans="1:14" ht="18.75" customHeight="1">
      <c r="A61" s="247" t="s">
        <v>146</v>
      </c>
      <c r="B61" s="248"/>
      <c r="C61" s="249"/>
      <c r="D61" s="40" t="s">
        <v>15</v>
      </c>
      <c r="E61" s="61">
        <f>SUM(E46,E58)</f>
        <v>0</v>
      </c>
      <c r="F61" s="61">
        <f aca="true" t="shared" si="25" ref="F61:N62">SUM(F46,F58)</f>
        <v>294</v>
      </c>
      <c r="G61" s="61">
        <f t="shared" si="25"/>
        <v>260065</v>
      </c>
      <c r="H61" s="61">
        <f t="shared" si="25"/>
        <v>7749</v>
      </c>
      <c r="I61" s="61">
        <f t="shared" si="25"/>
        <v>35</v>
      </c>
      <c r="J61" s="61">
        <f t="shared" si="25"/>
        <v>40984</v>
      </c>
      <c r="K61" s="61">
        <f t="shared" si="25"/>
        <v>1107</v>
      </c>
      <c r="L61" s="61">
        <f t="shared" si="25"/>
        <v>67</v>
      </c>
      <c r="M61" s="61">
        <f t="shared" si="25"/>
        <v>127081</v>
      </c>
      <c r="N61" s="61">
        <f t="shared" si="25"/>
        <v>3693</v>
      </c>
    </row>
    <row r="62" spans="1:14" ht="18.75" customHeight="1">
      <c r="A62" s="250"/>
      <c r="B62" s="251"/>
      <c r="C62" s="252"/>
      <c r="D62" s="40" t="s">
        <v>16</v>
      </c>
      <c r="E62" s="61">
        <f>SUM(E47,E59)</f>
        <v>91</v>
      </c>
      <c r="F62" s="61">
        <f t="shared" si="25"/>
        <v>8106</v>
      </c>
      <c r="G62" s="61">
        <f t="shared" si="25"/>
        <v>6899710</v>
      </c>
      <c r="H62" s="61">
        <f t="shared" si="25"/>
        <v>139229</v>
      </c>
      <c r="I62" s="61">
        <f t="shared" si="25"/>
        <v>16893</v>
      </c>
      <c r="J62" s="61">
        <f t="shared" si="25"/>
        <v>20213729</v>
      </c>
      <c r="K62" s="61">
        <f t="shared" si="25"/>
        <v>365730</v>
      </c>
      <c r="L62" s="61">
        <f t="shared" si="25"/>
        <v>5655</v>
      </c>
      <c r="M62" s="61">
        <f t="shared" si="25"/>
        <v>9761561</v>
      </c>
      <c r="N62" s="61">
        <f t="shared" si="25"/>
        <v>195239</v>
      </c>
    </row>
    <row r="63" spans="1:14" ht="18.75" customHeight="1" thickBot="1">
      <c r="A63" s="253"/>
      <c r="B63" s="254"/>
      <c r="C63" s="255"/>
      <c r="D63" s="37" t="s">
        <v>1</v>
      </c>
      <c r="E63" s="64">
        <f>SUM(E61:E62)</f>
        <v>91</v>
      </c>
      <c r="F63" s="64">
        <f aca="true" t="shared" si="26" ref="F63:N63">SUM(F61:F62)</f>
        <v>8400</v>
      </c>
      <c r="G63" s="64">
        <f t="shared" si="26"/>
        <v>7159775</v>
      </c>
      <c r="H63" s="64">
        <f t="shared" si="26"/>
        <v>146978</v>
      </c>
      <c r="I63" s="64">
        <f t="shared" si="26"/>
        <v>16928</v>
      </c>
      <c r="J63" s="64">
        <f t="shared" si="26"/>
        <v>20254713</v>
      </c>
      <c r="K63" s="64">
        <f t="shared" si="26"/>
        <v>366837</v>
      </c>
      <c r="L63" s="64">
        <f t="shared" si="26"/>
        <v>5722</v>
      </c>
      <c r="M63" s="64">
        <f t="shared" si="26"/>
        <v>9888642</v>
      </c>
      <c r="N63" s="64">
        <f t="shared" si="26"/>
        <v>198932</v>
      </c>
    </row>
    <row r="64" spans="1:14" ht="13.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ht="17.25">
      <c r="A65" s="217" t="s">
        <v>82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38"/>
      <c r="M65" s="38"/>
      <c r="N65" s="38"/>
    </row>
    <row r="66" spans="1:14" ht="13.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3.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</sheetData>
  <sheetProtection/>
  <mergeCells count="35">
    <mergeCell ref="B33:B36"/>
    <mergeCell ref="C33:C34"/>
    <mergeCell ref="C35:D35"/>
    <mergeCell ref="C36:D36"/>
    <mergeCell ref="L7:L8"/>
    <mergeCell ref="F7:F8"/>
    <mergeCell ref="I7:I8"/>
    <mergeCell ref="C30:C32"/>
    <mergeCell ref="A61:C63"/>
    <mergeCell ref="B37:C39"/>
    <mergeCell ref="B40:C42"/>
    <mergeCell ref="B46:C48"/>
    <mergeCell ref="A49:A60"/>
    <mergeCell ref="B49:C51"/>
    <mergeCell ref="B43:C45"/>
    <mergeCell ref="A4:H5"/>
    <mergeCell ref="I6:K6"/>
    <mergeCell ref="L6:N6"/>
    <mergeCell ref="A9:A48"/>
    <mergeCell ref="B9:B17"/>
    <mergeCell ref="C9:C11"/>
    <mergeCell ref="C12:C14"/>
    <mergeCell ref="C15:C17"/>
    <mergeCell ref="B18:B32"/>
    <mergeCell ref="C18:C20"/>
    <mergeCell ref="A65:K65"/>
    <mergeCell ref="A6:D8"/>
    <mergeCell ref="E6:E8"/>
    <mergeCell ref="F6:H6"/>
    <mergeCell ref="C21:C23"/>
    <mergeCell ref="B52:C54"/>
    <mergeCell ref="B55:C57"/>
    <mergeCell ref="B58:C60"/>
    <mergeCell ref="C24:C26"/>
    <mergeCell ref="C27:C2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68" r:id="rId1"/>
  <rowBreaks count="1" manualBreakCount="1">
    <brk id="65" max="13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6:L63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8.625" style="49" customWidth="1"/>
    <col min="2" max="3" width="11.125" style="49" customWidth="1"/>
    <col min="4" max="4" width="8.625" style="49" customWidth="1"/>
    <col min="5" max="6" width="11.125" style="49" customWidth="1"/>
    <col min="7" max="7" width="8.625" style="49" customWidth="1"/>
    <col min="8" max="9" width="11.125" style="49" customWidth="1"/>
    <col min="10" max="10" width="8.625" style="49" customWidth="1"/>
    <col min="11" max="12" width="11.125" style="49" customWidth="1"/>
    <col min="13" max="16384" width="9.00390625" style="49" customWidth="1"/>
  </cols>
  <sheetData>
    <row r="5" ht="13.5" customHeight="1" thickBot="1"/>
    <row r="6" spans="1:12" ht="16.5" customHeight="1">
      <c r="A6" s="268" t="s">
        <v>19</v>
      </c>
      <c r="B6" s="269"/>
      <c r="C6" s="269"/>
      <c r="D6" s="268" t="s">
        <v>20</v>
      </c>
      <c r="E6" s="269"/>
      <c r="F6" s="269"/>
      <c r="G6" s="268" t="s">
        <v>21</v>
      </c>
      <c r="H6" s="269"/>
      <c r="I6" s="269"/>
      <c r="J6" s="268" t="s">
        <v>22</v>
      </c>
      <c r="K6" s="269"/>
      <c r="L6" s="270"/>
    </row>
    <row r="7" spans="1:12" ht="16.5" customHeight="1">
      <c r="A7" s="267" t="s">
        <v>14</v>
      </c>
      <c r="B7" s="28" t="s">
        <v>83</v>
      </c>
      <c r="C7" s="28" t="s">
        <v>85</v>
      </c>
      <c r="D7" s="267" t="s">
        <v>14</v>
      </c>
      <c r="E7" s="28" t="s">
        <v>83</v>
      </c>
      <c r="F7" s="28" t="s">
        <v>85</v>
      </c>
      <c r="G7" s="267" t="s">
        <v>14</v>
      </c>
      <c r="H7" s="28" t="s">
        <v>83</v>
      </c>
      <c r="I7" s="28" t="s">
        <v>85</v>
      </c>
      <c r="J7" s="267" t="s">
        <v>14</v>
      </c>
      <c r="K7" s="28" t="s">
        <v>83</v>
      </c>
      <c r="L7" s="29" t="s">
        <v>85</v>
      </c>
    </row>
    <row r="8" spans="1:12" ht="16.5" customHeight="1">
      <c r="A8" s="267"/>
      <c r="B8" s="25" t="s">
        <v>140</v>
      </c>
      <c r="C8" s="25" t="s">
        <v>141</v>
      </c>
      <c r="D8" s="267"/>
      <c r="E8" s="25" t="s">
        <v>140</v>
      </c>
      <c r="F8" s="25" t="s">
        <v>141</v>
      </c>
      <c r="G8" s="267"/>
      <c r="H8" s="25" t="s">
        <v>140</v>
      </c>
      <c r="I8" s="25" t="s">
        <v>141</v>
      </c>
      <c r="J8" s="267"/>
      <c r="K8" s="25" t="s">
        <v>140</v>
      </c>
      <c r="L8" s="33" t="s">
        <v>141</v>
      </c>
    </row>
    <row r="9" spans="1:12" ht="18.75" customHeight="1">
      <c r="A9" s="60">
        <v>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59">
        <v>0</v>
      </c>
      <c r="H9" s="59">
        <v>0</v>
      </c>
      <c r="I9" s="59">
        <v>0</v>
      </c>
      <c r="J9" s="65">
        <f>'92'!F9+'92'!I9+'92'!L9+'93'!A9+'93'!D9+'93'!G9</f>
        <v>0</v>
      </c>
      <c r="K9" s="65">
        <f>'92'!F9+'92'!G9+'92'!J9+'92'!M9+'93'!B9+'93'!E9+'93'!H9</f>
        <v>0</v>
      </c>
      <c r="L9" s="66">
        <f>I9+F9+C9+'92'!N9+'92'!K9+'92'!H9</f>
        <v>0</v>
      </c>
    </row>
    <row r="10" spans="1:12" ht="18.75" customHeight="1">
      <c r="A10" s="60">
        <v>2718</v>
      </c>
      <c r="B10" s="60">
        <v>6082449</v>
      </c>
      <c r="C10" s="60">
        <v>120227</v>
      </c>
      <c r="D10" s="60">
        <v>1879</v>
      </c>
      <c r="E10" s="60">
        <v>5141796</v>
      </c>
      <c r="F10" s="60">
        <v>134603</v>
      </c>
      <c r="G10" s="60">
        <v>2324</v>
      </c>
      <c r="H10" s="60">
        <v>10577722</v>
      </c>
      <c r="I10" s="60">
        <v>408226</v>
      </c>
      <c r="J10" s="65">
        <f>'92'!F10+'92'!I10+'92'!L10+'93'!A10+'93'!D10+'93'!G10</f>
        <v>8657</v>
      </c>
      <c r="K10" s="65">
        <f>H10+E10+B10+'92'!M10+'92'!J10+'92'!G10</f>
        <v>24798792</v>
      </c>
      <c r="L10" s="66">
        <f>I10+F10+C10+'92'!N10+'92'!K10+'92'!H10</f>
        <v>731731</v>
      </c>
    </row>
    <row r="11" spans="1:12" ht="18.75" customHeight="1">
      <c r="A11" s="60">
        <f>SUM(A9:A10)</f>
        <v>2718</v>
      </c>
      <c r="B11" s="60">
        <f aca="true" t="shared" si="0" ref="B11:I11">SUM(B9:B10)</f>
        <v>6082449</v>
      </c>
      <c r="C11" s="60">
        <f t="shared" si="0"/>
        <v>120227</v>
      </c>
      <c r="D11" s="60">
        <f t="shared" si="0"/>
        <v>1879</v>
      </c>
      <c r="E11" s="60">
        <f t="shared" si="0"/>
        <v>5141796</v>
      </c>
      <c r="F11" s="60">
        <f t="shared" si="0"/>
        <v>134603</v>
      </c>
      <c r="G11" s="60">
        <f t="shared" si="0"/>
        <v>2324</v>
      </c>
      <c r="H11" s="60">
        <f t="shared" si="0"/>
        <v>10577722</v>
      </c>
      <c r="I11" s="60">
        <f t="shared" si="0"/>
        <v>408226</v>
      </c>
      <c r="J11" s="65">
        <f>SUM(J9:J10)</f>
        <v>8657</v>
      </c>
      <c r="K11" s="65">
        <f>SUM(K9:K10)</f>
        <v>24798792</v>
      </c>
      <c r="L11" s="66">
        <f>SUM(L9:L10)</f>
        <v>731731</v>
      </c>
    </row>
    <row r="12" spans="1:12" ht="18.75" customHeight="1">
      <c r="A12" s="60">
        <v>26</v>
      </c>
      <c r="B12" s="60">
        <v>55332</v>
      </c>
      <c r="C12" s="60">
        <v>1659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65">
        <f>'92'!F12+'92'!I12+'92'!L12+'93'!A12+'93'!D12+'93'!G12</f>
        <v>92</v>
      </c>
      <c r="K12" s="65">
        <f>H12+E12+B12+'92'!M12+'92'!J12+'92'!G12</f>
        <v>180486</v>
      </c>
      <c r="L12" s="66">
        <f>I12+F12+C12+'92'!N12+'92'!K12+'92'!H12</f>
        <v>5294</v>
      </c>
    </row>
    <row r="13" spans="1:12" ht="18.75" customHeight="1">
      <c r="A13" s="60">
        <v>1118</v>
      </c>
      <c r="B13" s="60">
        <v>2478401</v>
      </c>
      <c r="C13" s="60">
        <v>43480</v>
      </c>
      <c r="D13" s="60">
        <v>201</v>
      </c>
      <c r="E13" s="60">
        <v>533207</v>
      </c>
      <c r="F13" s="60">
        <v>10749</v>
      </c>
      <c r="G13" s="60">
        <v>12</v>
      </c>
      <c r="H13" s="60">
        <v>38944</v>
      </c>
      <c r="I13" s="60">
        <v>962</v>
      </c>
      <c r="J13" s="65">
        <f>'92'!F13+'92'!I13+'92'!L13+'93'!A13+'93'!D13+'93'!G13</f>
        <v>12828</v>
      </c>
      <c r="K13" s="65">
        <f>H13+E13+B13+'92'!M13+'92'!J13+'92'!G13</f>
        <v>18859003</v>
      </c>
      <c r="L13" s="66">
        <f>I13+F13+C13+'92'!N13+'92'!K13+'92'!H13</f>
        <v>338738</v>
      </c>
    </row>
    <row r="14" spans="1:12" ht="18.75" customHeight="1">
      <c r="A14" s="60">
        <f>SUM(A12:A13)</f>
        <v>1144</v>
      </c>
      <c r="B14" s="60">
        <f aca="true" t="shared" si="1" ref="B14:I14">SUM(B12:B13)</f>
        <v>2533733</v>
      </c>
      <c r="C14" s="60">
        <f t="shared" si="1"/>
        <v>45139</v>
      </c>
      <c r="D14" s="60">
        <f t="shared" si="1"/>
        <v>201</v>
      </c>
      <c r="E14" s="60">
        <f t="shared" si="1"/>
        <v>533207</v>
      </c>
      <c r="F14" s="60">
        <f t="shared" si="1"/>
        <v>10749</v>
      </c>
      <c r="G14" s="60">
        <f t="shared" si="1"/>
        <v>12</v>
      </c>
      <c r="H14" s="60">
        <f t="shared" si="1"/>
        <v>38944</v>
      </c>
      <c r="I14" s="60">
        <f t="shared" si="1"/>
        <v>962</v>
      </c>
      <c r="J14" s="65">
        <f>SUM(J12:J13)</f>
        <v>12920</v>
      </c>
      <c r="K14" s="65">
        <f>SUM(K12:K13)</f>
        <v>19039489</v>
      </c>
      <c r="L14" s="66">
        <f>SUM(L12:L13)</f>
        <v>344032</v>
      </c>
    </row>
    <row r="15" spans="1:12" ht="18.75" customHeight="1">
      <c r="A15" s="61">
        <f>SUM(A9+A12)</f>
        <v>26</v>
      </c>
      <c r="B15" s="61">
        <f aca="true" t="shared" si="2" ref="B15:I16">SUM(B9+B12)</f>
        <v>55332</v>
      </c>
      <c r="C15" s="61">
        <f t="shared" si="2"/>
        <v>1659</v>
      </c>
      <c r="D15" s="61">
        <f t="shared" si="2"/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7">
        <f aca="true" t="shared" si="3" ref="J15:L16">SUM(J9+J12)</f>
        <v>92</v>
      </c>
      <c r="K15" s="67">
        <f t="shared" si="3"/>
        <v>180486</v>
      </c>
      <c r="L15" s="68">
        <f t="shared" si="3"/>
        <v>5294</v>
      </c>
    </row>
    <row r="16" spans="1:12" ht="18.75" customHeight="1">
      <c r="A16" s="61">
        <f>SUM(A10+A13)</f>
        <v>3836</v>
      </c>
      <c r="B16" s="61">
        <f t="shared" si="2"/>
        <v>8560850</v>
      </c>
      <c r="C16" s="61">
        <f t="shared" si="2"/>
        <v>163707</v>
      </c>
      <c r="D16" s="61">
        <f t="shared" si="2"/>
        <v>2080</v>
      </c>
      <c r="E16" s="61">
        <f t="shared" si="2"/>
        <v>5675003</v>
      </c>
      <c r="F16" s="61">
        <f t="shared" si="2"/>
        <v>145352</v>
      </c>
      <c r="G16" s="61">
        <f t="shared" si="2"/>
        <v>2336</v>
      </c>
      <c r="H16" s="61">
        <f t="shared" si="2"/>
        <v>10616666</v>
      </c>
      <c r="I16" s="61">
        <f t="shared" si="2"/>
        <v>409188</v>
      </c>
      <c r="J16" s="67">
        <f t="shared" si="3"/>
        <v>21485</v>
      </c>
      <c r="K16" s="67">
        <f t="shared" si="3"/>
        <v>43657795</v>
      </c>
      <c r="L16" s="68">
        <f t="shared" si="3"/>
        <v>1070469</v>
      </c>
    </row>
    <row r="17" spans="1:12" ht="18.75" customHeight="1">
      <c r="A17" s="61">
        <f>SUM(A15:A16)</f>
        <v>3862</v>
      </c>
      <c r="B17" s="61">
        <f aca="true" t="shared" si="4" ref="B17:I17">SUM(B15:B16)</f>
        <v>8616182</v>
      </c>
      <c r="C17" s="61">
        <f t="shared" si="4"/>
        <v>165366</v>
      </c>
      <c r="D17" s="61">
        <f t="shared" si="4"/>
        <v>2080</v>
      </c>
      <c r="E17" s="61">
        <f t="shared" si="4"/>
        <v>5675003</v>
      </c>
      <c r="F17" s="61">
        <f t="shared" si="4"/>
        <v>145352</v>
      </c>
      <c r="G17" s="61">
        <f t="shared" si="4"/>
        <v>2336</v>
      </c>
      <c r="H17" s="61">
        <f t="shared" si="4"/>
        <v>10616666</v>
      </c>
      <c r="I17" s="61">
        <f t="shared" si="4"/>
        <v>409188</v>
      </c>
      <c r="J17" s="67">
        <f>SUM(J15:J16)</f>
        <v>21577</v>
      </c>
      <c r="K17" s="67">
        <f>SUM(K15:K16)</f>
        <v>43838281</v>
      </c>
      <c r="L17" s="68">
        <f>SUM(L15:L16)</f>
        <v>1075763</v>
      </c>
    </row>
    <row r="18" spans="1:12" ht="18.75" customHeight="1">
      <c r="A18" s="60">
        <v>4</v>
      </c>
      <c r="B18" s="60">
        <v>8817</v>
      </c>
      <c r="C18" s="60">
        <v>132</v>
      </c>
      <c r="D18" s="60">
        <v>4</v>
      </c>
      <c r="E18" s="63">
        <v>11474</v>
      </c>
      <c r="F18" s="60">
        <v>213</v>
      </c>
      <c r="G18" s="63">
        <v>361</v>
      </c>
      <c r="H18" s="63">
        <v>3986452</v>
      </c>
      <c r="I18" s="60">
        <v>73295</v>
      </c>
      <c r="J18" s="65">
        <f>'92'!F18+'92'!I18+'92'!L18+'93'!A18+'93'!D18+'93'!G18</f>
        <v>371</v>
      </c>
      <c r="K18" s="69">
        <f>'92'!F18+'92'!G18+'92'!J18+'92'!M18+'93'!B18+'93'!E18+'93'!H18</f>
        <v>4010153</v>
      </c>
      <c r="L18" s="66">
        <f>I18+F18+C18+'92'!N18+'92'!K18+'92'!H18</f>
        <v>73742</v>
      </c>
    </row>
    <row r="19" spans="1:12" ht="18.75" customHeight="1">
      <c r="A19" s="60">
        <v>70</v>
      </c>
      <c r="B19" s="60">
        <v>160690</v>
      </c>
      <c r="C19" s="63">
        <v>5644</v>
      </c>
      <c r="D19" s="63">
        <v>56</v>
      </c>
      <c r="E19" s="63">
        <v>154667</v>
      </c>
      <c r="F19" s="63">
        <v>5497</v>
      </c>
      <c r="G19" s="60">
        <v>313</v>
      </c>
      <c r="H19" s="60">
        <v>1423842</v>
      </c>
      <c r="I19" s="60">
        <v>48411</v>
      </c>
      <c r="J19" s="65">
        <f>'92'!F19+'92'!I19+'92'!L19+'93'!A19+'93'!D19+'93'!G19</f>
        <v>699</v>
      </c>
      <c r="K19" s="69">
        <f>H19+E19+B19+'92'!M19+'92'!J19+'92'!G19</f>
        <v>2124194</v>
      </c>
      <c r="L19" s="70">
        <f>I19+F19+C19+'92'!N19+'92'!K19+'92'!H19</f>
        <v>77206</v>
      </c>
    </row>
    <row r="20" spans="1:12" ht="18.75" customHeight="1">
      <c r="A20" s="60">
        <f>SUM(A18:A19)</f>
        <v>74</v>
      </c>
      <c r="B20" s="60">
        <f aca="true" t="shared" si="5" ref="B20:I20">SUM(B18:B19)</f>
        <v>169507</v>
      </c>
      <c r="C20" s="60">
        <f t="shared" si="5"/>
        <v>5776</v>
      </c>
      <c r="D20" s="60">
        <f t="shared" si="5"/>
        <v>60</v>
      </c>
      <c r="E20" s="60">
        <f t="shared" si="5"/>
        <v>166141</v>
      </c>
      <c r="F20" s="60">
        <f t="shared" si="5"/>
        <v>5710</v>
      </c>
      <c r="G20" s="60">
        <f t="shared" si="5"/>
        <v>674</v>
      </c>
      <c r="H20" s="60">
        <f t="shared" si="5"/>
        <v>5410294</v>
      </c>
      <c r="I20" s="60">
        <f t="shared" si="5"/>
        <v>121706</v>
      </c>
      <c r="J20" s="65">
        <f>SUM(J18:J19)</f>
        <v>1070</v>
      </c>
      <c r="K20" s="65">
        <f>SUM(K18:K19)</f>
        <v>6134347</v>
      </c>
      <c r="L20" s="66">
        <f>SUM(L18:L19)</f>
        <v>150948</v>
      </c>
    </row>
    <row r="21" spans="1:12" ht="18.75" customHeight="1">
      <c r="A21" s="59">
        <v>0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60">
        <v>4</v>
      </c>
      <c r="H21" s="60">
        <v>49504</v>
      </c>
      <c r="I21" s="60">
        <v>1096</v>
      </c>
      <c r="J21" s="65">
        <f>'92'!F21+'92'!I21+'92'!L21+'93'!A21+'93'!D21+'93'!G21</f>
        <v>4</v>
      </c>
      <c r="K21" s="65">
        <f>'92'!F21+'92'!G21+'92'!J21+'92'!M21+'93'!B21+'93'!E21+'93'!H21</f>
        <v>49504</v>
      </c>
      <c r="L21" s="66">
        <f>I21+F21+C21+'92'!N21+'92'!K21+'92'!H21</f>
        <v>1096</v>
      </c>
    </row>
    <row r="22" spans="1:12" ht="18.75" customHeight="1">
      <c r="A22" s="59">
        <v>0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60">
        <v>0</v>
      </c>
      <c r="H22" s="60">
        <v>0</v>
      </c>
      <c r="I22" s="60">
        <v>0</v>
      </c>
      <c r="J22" s="65">
        <f>'92'!F22+'92'!I22+'92'!L22+'93'!A22+'93'!D22+'93'!G22</f>
        <v>0</v>
      </c>
      <c r="K22" s="65">
        <f>H22+E22+B22+'92'!M22+'92'!J22+'92'!G22</f>
        <v>0</v>
      </c>
      <c r="L22" s="66">
        <f>I22+F22+C22+'92'!N22+'92'!K22+'92'!H22</f>
        <v>0</v>
      </c>
    </row>
    <row r="23" spans="1:12" ht="18.75" customHeight="1">
      <c r="A23" s="60">
        <f>SUM(A21:A22)</f>
        <v>0</v>
      </c>
      <c r="B23" s="60">
        <f aca="true" t="shared" si="6" ref="B23:I23">SUM(B21:B22)</f>
        <v>0</v>
      </c>
      <c r="C23" s="60">
        <f t="shared" si="6"/>
        <v>0</v>
      </c>
      <c r="D23" s="60">
        <f t="shared" si="6"/>
        <v>0</v>
      </c>
      <c r="E23" s="60">
        <f t="shared" si="6"/>
        <v>0</v>
      </c>
      <c r="F23" s="60">
        <f t="shared" si="6"/>
        <v>0</v>
      </c>
      <c r="G23" s="60">
        <f t="shared" si="6"/>
        <v>4</v>
      </c>
      <c r="H23" s="60">
        <f t="shared" si="6"/>
        <v>49504</v>
      </c>
      <c r="I23" s="60">
        <f t="shared" si="6"/>
        <v>1096</v>
      </c>
      <c r="J23" s="65">
        <f>SUM(J21:J22)</f>
        <v>4</v>
      </c>
      <c r="K23" s="65">
        <f>SUM(K21:K22)</f>
        <v>49504</v>
      </c>
      <c r="L23" s="66">
        <f>SUM(L21:L22)</f>
        <v>1096</v>
      </c>
    </row>
    <row r="24" spans="1:12" ht="18.75" customHeight="1">
      <c r="A24" s="60">
        <v>2</v>
      </c>
      <c r="B24" s="60">
        <v>5000</v>
      </c>
      <c r="C24" s="60">
        <v>150</v>
      </c>
      <c r="D24" s="60">
        <v>0</v>
      </c>
      <c r="E24" s="60">
        <v>0</v>
      </c>
      <c r="F24" s="60">
        <v>0</v>
      </c>
      <c r="G24" s="60">
        <v>10</v>
      </c>
      <c r="H24" s="60">
        <v>56000</v>
      </c>
      <c r="I24" s="60">
        <v>1680</v>
      </c>
      <c r="J24" s="65">
        <f>'92'!F24+'92'!I24+'92'!L24+'93'!A24+'93'!D24+'93'!G24</f>
        <v>12</v>
      </c>
      <c r="K24" s="65">
        <f>'92'!F24+'92'!G24+'92'!J24+'92'!M24+'93'!B24+'93'!E24+'93'!H24</f>
        <v>61000</v>
      </c>
      <c r="L24" s="66">
        <f>I24+F24+C24+'92'!N24+'92'!K24+'92'!H24</f>
        <v>1830</v>
      </c>
    </row>
    <row r="25" spans="1:12" ht="18.75" customHeight="1">
      <c r="A25" s="59">
        <v>0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60">
        <v>0</v>
      </c>
      <c r="H25" s="60">
        <v>0</v>
      </c>
      <c r="I25" s="60">
        <v>0</v>
      </c>
      <c r="J25" s="65">
        <f>'92'!F25+'92'!I25+'92'!L25+'93'!A25+'93'!D25+'93'!G25</f>
        <v>0</v>
      </c>
      <c r="K25" s="65">
        <f>H25+E25+B25+'92'!M25+'92'!J25+'92'!G25</f>
        <v>0</v>
      </c>
      <c r="L25" s="66">
        <f>I25+F25+C25+'92'!N25+'92'!K25+'92'!H25</f>
        <v>0</v>
      </c>
    </row>
    <row r="26" spans="1:12" ht="18.75" customHeight="1">
      <c r="A26" s="60">
        <f>SUM(A24:A25)</f>
        <v>2</v>
      </c>
      <c r="B26" s="60">
        <f aca="true" t="shared" si="7" ref="B26:I26">SUM(B24:B25)</f>
        <v>5000</v>
      </c>
      <c r="C26" s="60">
        <f t="shared" si="7"/>
        <v>150</v>
      </c>
      <c r="D26" s="60">
        <f t="shared" si="7"/>
        <v>0</v>
      </c>
      <c r="E26" s="60">
        <f t="shared" si="7"/>
        <v>0</v>
      </c>
      <c r="F26" s="60">
        <f t="shared" si="7"/>
        <v>0</v>
      </c>
      <c r="G26" s="60">
        <f t="shared" si="7"/>
        <v>10</v>
      </c>
      <c r="H26" s="60">
        <f t="shared" si="7"/>
        <v>56000</v>
      </c>
      <c r="I26" s="60">
        <f t="shared" si="7"/>
        <v>1680</v>
      </c>
      <c r="J26" s="65">
        <f>SUM(J24:J25)</f>
        <v>12</v>
      </c>
      <c r="K26" s="65">
        <f>SUM(K24:K25)</f>
        <v>61000</v>
      </c>
      <c r="L26" s="66">
        <f>SUM(L24:L25)</f>
        <v>1830</v>
      </c>
    </row>
    <row r="27" spans="1:12" ht="18.75" customHeight="1">
      <c r="A27" s="59">
        <v>0</v>
      </c>
      <c r="B27" s="59">
        <v>0</v>
      </c>
      <c r="C27" s="59">
        <v>0</v>
      </c>
      <c r="D27" s="59">
        <v>1</v>
      </c>
      <c r="E27" s="59">
        <v>2764</v>
      </c>
      <c r="F27" s="59">
        <v>83</v>
      </c>
      <c r="G27" s="59">
        <v>0</v>
      </c>
      <c r="H27" s="59">
        <v>0</v>
      </c>
      <c r="I27" s="59">
        <v>0</v>
      </c>
      <c r="J27" s="65">
        <f>'92'!F27+'92'!I27+'92'!L27+'93'!A27+'93'!D27+'93'!G27</f>
        <v>1</v>
      </c>
      <c r="K27" s="65">
        <f>'92'!F27+'92'!G27+'92'!J27+'92'!M27+'93'!B27+'93'!E27+'93'!H27</f>
        <v>2764</v>
      </c>
      <c r="L27" s="66">
        <f>I27+F27+C27+'92'!N27+'92'!K27+'92'!H27</f>
        <v>83</v>
      </c>
    </row>
    <row r="28" spans="1:12" ht="18.75" customHeight="1">
      <c r="A28" s="60">
        <v>164</v>
      </c>
      <c r="B28" s="60">
        <v>372116</v>
      </c>
      <c r="C28" s="60">
        <v>11364</v>
      </c>
      <c r="D28" s="60">
        <v>114</v>
      </c>
      <c r="E28" s="60">
        <v>315379</v>
      </c>
      <c r="F28" s="60">
        <v>7870</v>
      </c>
      <c r="G28" s="60">
        <v>26</v>
      </c>
      <c r="H28" s="60">
        <v>89989</v>
      </c>
      <c r="I28" s="60">
        <v>2978</v>
      </c>
      <c r="J28" s="65">
        <f>'92'!F28+'92'!I28+'92'!L28+'93'!A28+'93'!D28+'93'!G28</f>
        <v>807</v>
      </c>
      <c r="K28" s="65">
        <f>H28+E28+B28+'92'!M28+'92'!J28+'92'!G28</f>
        <v>1459957</v>
      </c>
      <c r="L28" s="66">
        <f>I28+F28+C28+'92'!N28+'92'!K28+'92'!H28</f>
        <v>44129</v>
      </c>
    </row>
    <row r="29" spans="1:12" ht="18.75" customHeight="1">
      <c r="A29" s="60">
        <f aca="true" t="shared" si="8" ref="A29:I29">SUM(A27:A28)</f>
        <v>164</v>
      </c>
      <c r="B29" s="60">
        <f t="shared" si="8"/>
        <v>372116</v>
      </c>
      <c r="C29" s="60">
        <f t="shared" si="8"/>
        <v>11364</v>
      </c>
      <c r="D29" s="60">
        <f t="shared" si="8"/>
        <v>115</v>
      </c>
      <c r="E29" s="60">
        <f t="shared" si="8"/>
        <v>318143</v>
      </c>
      <c r="F29" s="60">
        <f t="shared" si="8"/>
        <v>7953</v>
      </c>
      <c r="G29" s="60">
        <f t="shared" si="8"/>
        <v>26</v>
      </c>
      <c r="H29" s="60">
        <f t="shared" si="8"/>
        <v>89989</v>
      </c>
      <c r="I29" s="60">
        <f t="shared" si="8"/>
        <v>2978</v>
      </c>
      <c r="J29" s="65">
        <f>SUM(J27:J28)</f>
        <v>808</v>
      </c>
      <c r="K29" s="65">
        <f>SUM(K27:K28)</f>
        <v>1462721</v>
      </c>
      <c r="L29" s="66">
        <f>SUM(L27:L28)</f>
        <v>44212</v>
      </c>
    </row>
    <row r="30" spans="1:12" ht="18.75" customHeight="1">
      <c r="A30" s="61">
        <f>SUM(A18+A21+A24+A27)</f>
        <v>6</v>
      </c>
      <c r="B30" s="61">
        <f aca="true" t="shared" si="9" ref="B30:I31">SUM(B18+B21+B24+B27)</f>
        <v>13817</v>
      </c>
      <c r="C30" s="61">
        <f t="shared" si="9"/>
        <v>282</v>
      </c>
      <c r="D30" s="61">
        <f t="shared" si="9"/>
        <v>5</v>
      </c>
      <c r="E30" s="61">
        <f t="shared" si="9"/>
        <v>14238</v>
      </c>
      <c r="F30" s="61">
        <f t="shared" si="9"/>
        <v>296</v>
      </c>
      <c r="G30" s="61">
        <f t="shared" si="9"/>
        <v>375</v>
      </c>
      <c r="H30" s="61">
        <f t="shared" si="9"/>
        <v>4091956</v>
      </c>
      <c r="I30" s="61">
        <f t="shared" si="9"/>
        <v>76071</v>
      </c>
      <c r="J30" s="67">
        <f aca="true" t="shared" si="10" ref="J30:L31">SUM(J18+J21+J24+J27)</f>
        <v>388</v>
      </c>
      <c r="K30" s="67">
        <f t="shared" si="10"/>
        <v>4123421</v>
      </c>
      <c r="L30" s="68">
        <f t="shared" si="10"/>
        <v>76751</v>
      </c>
    </row>
    <row r="31" spans="1:12" ht="18.75" customHeight="1">
      <c r="A31" s="61">
        <f>SUM(A19+A22+A25+A28)</f>
        <v>234</v>
      </c>
      <c r="B31" s="61">
        <f t="shared" si="9"/>
        <v>532806</v>
      </c>
      <c r="C31" s="61">
        <f t="shared" si="9"/>
        <v>17008</v>
      </c>
      <c r="D31" s="61">
        <f t="shared" si="9"/>
        <v>170</v>
      </c>
      <c r="E31" s="61">
        <f t="shared" si="9"/>
        <v>470046</v>
      </c>
      <c r="F31" s="61">
        <f t="shared" si="9"/>
        <v>13367</v>
      </c>
      <c r="G31" s="61">
        <f t="shared" si="9"/>
        <v>339</v>
      </c>
      <c r="H31" s="61">
        <f t="shared" si="9"/>
        <v>1513831</v>
      </c>
      <c r="I31" s="61">
        <f t="shared" si="9"/>
        <v>51389</v>
      </c>
      <c r="J31" s="67">
        <f t="shared" si="10"/>
        <v>1506</v>
      </c>
      <c r="K31" s="67">
        <f t="shared" si="10"/>
        <v>3584151</v>
      </c>
      <c r="L31" s="68">
        <f t="shared" si="10"/>
        <v>121335</v>
      </c>
    </row>
    <row r="32" spans="1:12" ht="18.75" customHeight="1">
      <c r="A32" s="61">
        <f>SUM(A30:A31)</f>
        <v>240</v>
      </c>
      <c r="B32" s="61">
        <f aca="true" t="shared" si="11" ref="B32:I32">SUM(B30:B31)</f>
        <v>546623</v>
      </c>
      <c r="C32" s="61">
        <f t="shared" si="11"/>
        <v>17290</v>
      </c>
      <c r="D32" s="61">
        <f t="shared" si="11"/>
        <v>175</v>
      </c>
      <c r="E32" s="61">
        <f t="shared" si="11"/>
        <v>484284</v>
      </c>
      <c r="F32" s="61">
        <f t="shared" si="11"/>
        <v>13663</v>
      </c>
      <c r="G32" s="61">
        <f t="shared" si="11"/>
        <v>714</v>
      </c>
      <c r="H32" s="61">
        <f t="shared" si="11"/>
        <v>5605787</v>
      </c>
      <c r="I32" s="61">
        <f t="shared" si="11"/>
        <v>127460</v>
      </c>
      <c r="J32" s="67">
        <f>SUM(J30:J31)</f>
        <v>1894</v>
      </c>
      <c r="K32" s="67">
        <f>SUM(K30:K31)</f>
        <v>7707572</v>
      </c>
      <c r="L32" s="68">
        <f>SUM(L30:L31)</f>
        <v>198086</v>
      </c>
    </row>
    <row r="33" spans="1:12" ht="18.75" customHeight="1">
      <c r="A33" s="59">
        <v>0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60">
        <v>31</v>
      </c>
      <c r="H33" s="60">
        <v>537660</v>
      </c>
      <c r="I33" s="60">
        <v>9515</v>
      </c>
      <c r="J33" s="65">
        <f>'92'!F33+'92'!I33+'92'!L33+'93'!A33+'93'!D33+'93'!G33</f>
        <v>31</v>
      </c>
      <c r="K33" s="65">
        <f>'92'!F33+'92'!G33+'92'!J33+'92'!M33+'93'!B33+'93'!E33+'93'!H33</f>
        <v>537660</v>
      </c>
      <c r="L33" s="66">
        <f>I33+F33+C33+'92'!N33+'92'!K33+'92'!H33</f>
        <v>9515</v>
      </c>
    </row>
    <row r="34" spans="1:12" ht="18.75" customHeight="1">
      <c r="A34" s="59">
        <v>0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60">
        <v>21</v>
      </c>
      <c r="H34" s="60">
        <v>549515</v>
      </c>
      <c r="I34" s="60">
        <v>6737</v>
      </c>
      <c r="J34" s="65">
        <f>'92'!F34+'92'!I34+'92'!L34+'93'!A34+'93'!D34+'93'!G34</f>
        <v>21</v>
      </c>
      <c r="K34" s="65">
        <f>H34+E34+B34+'92'!M34+'92'!J34+'92'!G34</f>
        <v>549515</v>
      </c>
      <c r="L34" s="66">
        <f>I34+F34+C34+'92'!N34+'92'!K34+'92'!H34</f>
        <v>6737</v>
      </c>
    </row>
    <row r="35" spans="1:12" ht="18.75" customHeight="1">
      <c r="A35" s="60">
        <v>4</v>
      </c>
      <c r="B35" s="60">
        <v>9491</v>
      </c>
      <c r="C35" s="60">
        <v>475</v>
      </c>
      <c r="D35" s="60">
        <v>3</v>
      </c>
      <c r="E35" s="60">
        <v>8216</v>
      </c>
      <c r="F35" s="60">
        <v>307</v>
      </c>
      <c r="G35" s="60">
        <v>32</v>
      </c>
      <c r="H35" s="60">
        <v>202067</v>
      </c>
      <c r="I35" s="60">
        <v>9489</v>
      </c>
      <c r="J35" s="65">
        <f>'92'!F35+'92'!I35+'92'!L35+'93'!A35+'93'!D35+'93'!G35</f>
        <v>40</v>
      </c>
      <c r="K35" s="65">
        <f>H35+E35+B35+'92'!M35+'92'!J35+'92'!G35</f>
        <v>221674</v>
      </c>
      <c r="L35" s="66">
        <f>I35+F35+C35+'92'!N35+'92'!K35+'92'!H35</f>
        <v>10366</v>
      </c>
    </row>
    <row r="36" spans="1:12" ht="18.75" customHeight="1">
      <c r="A36" s="60">
        <f>SUM(A33:A35)</f>
        <v>4</v>
      </c>
      <c r="B36" s="60">
        <f aca="true" t="shared" si="12" ref="B36:I36">SUM(B33:B35)</f>
        <v>9491</v>
      </c>
      <c r="C36" s="60">
        <f t="shared" si="12"/>
        <v>475</v>
      </c>
      <c r="D36" s="60">
        <f t="shared" si="12"/>
        <v>3</v>
      </c>
      <c r="E36" s="60">
        <f t="shared" si="12"/>
        <v>8216</v>
      </c>
      <c r="F36" s="60">
        <f t="shared" si="12"/>
        <v>307</v>
      </c>
      <c r="G36" s="60">
        <f t="shared" si="12"/>
        <v>84</v>
      </c>
      <c r="H36" s="60">
        <f t="shared" si="12"/>
        <v>1289242</v>
      </c>
      <c r="I36" s="60">
        <f t="shared" si="12"/>
        <v>25741</v>
      </c>
      <c r="J36" s="65">
        <f>SUM(J33:J35)</f>
        <v>92</v>
      </c>
      <c r="K36" s="65">
        <f>SUM(K33:K35)</f>
        <v>1308849</v>
      </c>
      <c r="L36" s="66">
        <f>SUM(L33:L35)</f>
        <v>26618</v>
      </c>
    </row>
    <row r="37" spans="1:12" ht="18.75" customHeight="1">
      <c r="A37" s="59">
        <v>0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65">
        <f>'92'!F37+'92'!I37+'92'!L37+'93'!A37+'93'!D37+'93'!G37</f>
        <v>0</v>
      </c>
      <c r="K37" s="65">
        <f>'92'!F37+'92'!G37+'92'!J37+'92'!M37+'93'!B37+'93'!E37+'93'!H37</f>
        <v>0</v>
      </c>
      <c r="L37" s="66">
        <f>I37+F37+C37+'92'!N37+'92'!K37+'92'!H37</f>
        <v>0</v>
      </c>
    </row>
    <row r="38" spans="1:12" ht="18.75" customHeight="1">
      <c r="A38" s="59">
        <v>0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65">
        <f>'92'!F38+'92'!I38+'92'!L38+'93'!A38+'93'!D38+'93'!G38</f>
        <v>0</v>
      </c>
      <c r="K38" s="65">
        <f>H38+E38+B38+'92'!M38+'92'!J38+'92'!G38</f>
        <v>0</v>
      </c>
      <c r="L38" s="66">
        <f>I38+F38+C38+'92'!N38+'92'!K38+'92'!H38</f>
        <v>0</v>
      </c>
    </row>
    <row r="39" spans="1:12" ht="18.75" customHeight="1">
      <c r="A39" s="60">
        <f>SUM(A37:A38)</f>
        <v>0</v>
      </c>
      <c r="B39" s="60">
        <f aca="true" t="shared" si="13" ref="B39:I39">SUM(B37:B38)</f>
        <v>0</v>
      </c>
      <c r="C39" s="60">
        <f t="shared" si="13"/>
        <v>0</v>
      </c>
      <c r="D39" s="60">
        <f t="shared" si="13"/>
        <v>0</v>
      </c>
      <c r="E39" s="60">
        <f t="shared" si="13"/>
        <v>0</v>
      </c>
      <c r="F39" s="60">
        <f t="shared" si="13"/>
        <v>0</v>
      </c>
      <c r="G39" s="60">
        <f t="shared" si="13"/>
        <v>0</v>
      </c>
      <c r="H39" s="60">
        <f t="shared" si="13"/>
        <v>0</v>
      </c>
      <c r="I39" s="60">
        <f t="shared" si="13"/>
        <v>0</v>
      </c>
      <c r="J39" s="65">
        <f>SUM(J37:J38)</f>
        <v>0</v>
      </c>
      <c r="K39" s="65">
        <f>SUM(K37:K38)</f>
        <v>0</v>
      </c>
      <c r="L39" s="66">
        <f>SUM(L37:L38)</f>
        <v>0</v>
      </c>
    </row>
    <row r="40" spans="1:12" ht="18.75" customHeight="1">
      <c r="A40" s="59">
        <v>0</v>
      </c>
      <c r="B40" s="59">
        <v>0</v>
      </c>
      <c r="C40" s="59">
        <v>0</v>
      </c>
      <c r="D40" s="60">
        <v>1</v>
      </c>
      <c r="E40" s="60">
        <v>2771</v>
      </c>
      <c r="F40" s="60">
        <v>83</v>
      </c>
      <c r="G40" s="60">
        <v>47</v>
      </c>
      <c r="H40" s="60">
        <v>403409</v>
      </c>
      <c r="I40" s="60">
        <v>9371</v>
      </c>
      <c r="J40" s="65">
        <f>'92'!F40+'92'!I40+'92'!L40+'93'!A40+'93'!D40+'93'!G40</f>
        <v>50</v>
      </c>
      <c r="K40" s="65">
        <f>'92'!F40+'92'!G40+'92'!J40+'92'!M40+'93'!B40+'93'!E40+'93'!H40</f>
        <v>408560</v>
      </c>
      <c r="L40" s="66">
        <f>I40+F40+C40+'92'!N40+'92'!K40+'92'!H40</f>
        <v>9525</v>
      </c>
    </row>
    <row r="41" spans="1:12" ht="18.75" customHeight="1">
      <c r="A41" s="60">
        <v>24</v>
      </c>
      <c r="B41" s="60">
        <v>54177</v>
      </c>
      <c r="C41" s="60">
        <v>2592</v>
      </c>
      <c r="D41" s="60">
        <v>30</v>
      </c>
      <c r="E41" s="60">
        <v>80785</v>
      </c>
      <c r="F41" s="60">
        <v>3413</v>
      </c>
      <c r="G41" s="60">
        <v>102</v>
      </c>
      <c r="H41" s="60">
        <v>449437</v>
      </c>
      <c r="I41" s="60">
        <v>15909</v>
      </c>
      <c r="J41" s="65">
        <f>'92'!F41+'92'!I41+'92'!L41+'93'!A41+'93'!D41+'93'!G41</f>
        <v>173</v>
      </c>
      <c r="K41" s="65">
        <f>H41+E41+B41+'92'!M41+'92'!J41+'92'!G41</f>
        <v>610110</v>
      </c>
      <c r="L41" s="66">
        <f>I41+F41+C41+'92'!N41+'92'!K41+'92'!H41</f>
        <v>23199</v>
      </c>
    </row>
    <row r="42" spans="1:12" ht="18.75" customHeight="1">
      <c r="A42" s="60">
        <f>SUM(A40:A41)</f>
        <v>24</v>
      </c>
      <c r="B42" s="60">
        <f aca="true" t="shared" si="14" ref="B42:I42">SUM(B40:B41)</f>
        <v>54177</v>
      </c>
      <c r="C42" s="60">
        <f t="shared" si="14"/>
        <v>2592</v>
      </c>
      <c r="D42" s="60">
        <f t="shared" si="14"/>
        <v>31</v>
      </c>
      <c r="E42" s="60">
        <f t="shared" si="14"/>
        <v>83556</v>
      </c>
      <c r="F42" s="60">
        <f t="shared" si="14"/>
        <v>3496</v>
      </c>
      <c r="G42" s="60">
        <f t="shared" si="14"/>
        <v>149</v>
      </c>
      <c r="H42" s="60">
        <f t="shared" si="14"/>
        <v>852846</v>
      </c>
      <c r="I42" s="60">
        <f t="shared" si="14"/>
        <v>25280</v>
      </c>
      <c r="J42" s="65">
        <f>SUM(J40:J41)</f>
        <v>223</v>
      </c>
      <c r="K42" s="65">
        <f>SUM(K40:K41)</f>
        <v>1018670</v>
      </c>
      <c r="L42" s="66">
        <f>SUM(L40:L41)</f>
        <v>32724</v>
      </c>
    </row>
    <row r="43" spans="1:12" ht="18.75" customHeight="1">
      <c r="A43" s="61">
        <f aca="true" t="shared" si="15" ref="A43:I43">A33+A34+A37+A40</f>
        <v>0</v>
      </c>
      <c r="B43" s="61">
        <f t="shared" si="15"/>
        <v>0</v>
      </c>
      <c r="C43" s="61">
        <f t="shared" si="15"/>
        <v>0</v>
      </c>
      <c r="D43" s="61">
        <f t="shared" si="15"/>
        <v>1</v>
      </c>
      <c r="E43" s="61">
        <f t="shared" si="15"/>
        <v>2771</v>
      </c>
      <c r="F43" s="61">
        <f t="shared" si="15"/>
        <v>83</v>
      </c>
      <c r="G43" s="61">
        <f t="shared" si="15"/>
        <v>99</v>
      </c>
      <c r="H43" s="61">
        <f t="shared" si="15"/>
        <v>1490584</v>
      </c>
      <c r="I43" s="61">
        <f t="shared" si="15"/>
        <v>25623</v>
      </c>
      <c r="J43" s="67">
        <f>J33+J34+J37+J40</f>
        <v>102</v>
      </c>
      <c r="K43" s="67">
        <f>K33+K34+K37+K40</f>
        <v>1495735</v>
      </c>
      <c r="L43" s="68">
        <f>L33+L34+L37+L40</f>
        <v>25777</v>
      </c>
    </row>
    <row r="44" spans="1:12" ht="18.75" customHeight="1">
      <c r="A44" s="61">
        <f aca="true" t="shared" si="16" ref="A44:I44">A35+A38+A41</f>
        <v>28</v>
      </c>
      <c r="B44" s="61">
        <f t="shared" si="16"/>
        <v>63668</v>
      </c>
      <c r="C44" s="61">
        <f t="shared" si="16"/>
        <v>3067</v>
      </c>
      <c r="D44" s="61">
        <f t="shared" si="16"/>
        <v>33</v>
      </c>
      <c r="E44" s="61">
        <f t="shared" si="16"/>
        <v>89001</v>
      </c>
      <c r="F44" s="61">
        <f t="shared" si="16"/>
        <v>3720</v>
      </c>
      <c r="G44" s="61">
        <f t="shared" si="16"/>
        <v>134</v>
      </c>
      <c r="H44" s="61">
        <f t="shared" si="16"/>
        <v>651504</v>
      </c>
      <c r="I44" s="61">
        <f t="shared" si="16"/>
        <v>25398</v>
      </c>
      <c r="J44" s="67">
        <f>J35+J38+J41</f>
        <v>213</v>
      </c>
      <c r="K44" s="67">
        <f>K35+K38+K41</f>
        <v>831784</v>
      </c>
      <c r="L44" s="68">
        <f>L35+L38+L41</f>
        <v>33565</v>
      </c>
    </row>
    <row r="45" spans="1:12" ht="18.75" customHeight="1">
      <c r="A45" s="61">
        <f aca="true" t="shared" si="17" ref="A45:I45">SUM(A43:A44)</f>
        <v>28</v>
      </c>
      <c r="B45" s="61">
        <f t="shared" si="17"/>
        <v>63668</v>
      </c>
      <c r="C45" s="61">
        <f t="shared" si="17"/>
        <v>3067</v>
      </c>
      <c r="D45" s="61">
        <f t="shared" si="17"/>
        <v>34</v>
      </c>
      <c r="E45" s="61">
        <f t="shared" si="17"/>
        <v>91772</v>
      </c>
      <c r="F45" s="61">
        <f t="shared" si="17"/>
        <v>3803</v>
      </c>
      <c r="G45" s="61">
        <f t="shared" si="17"/>
        <v>233</v>
      </c>
      <c r="H45" s="61">
        <f t="shared" si="17"/>
        <v>2142088</v>
      </c>
      <c r="I45" s="61">
        <f t="shared" si="17"/>
        <v>51021</v>
      </c>
      <c r="J45" s="67">
        <f>SUM(J43:J44)</f>
        <v>315</v>
      </c>
      <c r="K45" s="67">
        <f>SUM(K43:K44)</f>
        <v>2327519</v>
      </c>
      <c r="L45" s="68">
        <f>SUM(L43:L44)</f>
        <v>59342</v>
      </c>
    </row>
    <row r="46" spans="1:12" ht="18.75" customHeight="1">
      <c r="A46" s="61">
        <f aca="true" t="shared" si="18" ref="A46:I48">SUM(A15+A30+A43)</f>
        <v>32</v>
      </c>
      <c r="B46" s="61">
        <f t="shared" si="18"/>
        <v>69149</v>
      </c>
      <c r="C46" s="61">
        <f t="shared" si="18"/>
        <v>1941</v>
      </c>
      <c r="D46" s="61">
        <f t="shared" si="18"/>
        <v>6</v>
      </c>
      <c r="E46" s="61">
        <f t="shared" si="18"/>
        <v>17009</v>
      </c>
      <c r="F46" s="61">
        <f t="shared" si="18"/>
        <v>379</v>
      </c>
      <c r="G46" s="61">
        <f t="shared" si="18"/>
        <v>474</v>
      </c>
      <c r="H46" s="61">
        <f t="shared" si="18"/>
        <v>5582540</v>
      </c>
      <c r="I46" s="61">
        <f t="shared" si="18"/>
        <v>101694</v>
      </c>
      <c r="J46" s="67">
        <f aca="true" t="shared" si="19" ref="J46:L47">J15+J30+J43</f>
        <v>582</v>
      </c>
      <c r="K46" s="67">
        <f t="shared" si="19"/>
        <v>5799642</v>
      </c>
      <c r="L46" s="68">
        <f t="shared" si="19"/>
        <v>107822</v>
      </c>
    </row>
    <row r="47" spans="1:12" ht="18.75" customHeight="1">
      <c r="A47" s="61">
        <f t="shared" si="18"/>
        <v>4098</v>
      </c>
      <c r="B47" s="61">
        <f t="shared" si="18"/>
        <v>9157324</v>
      </c>
      <c r="C47" s="61">
        <f t="shared" si="18"/>
        <v>183782</v>
      </c>
      <c r="D47" s="61">
        <f t="shared" si="18"/>
        <v>2283</v>
      </c>
      <c r="E47" s="61">
        <f t="shared" si="18"/>
        <v>6234050</v>
      </c>
      <c r="F47" s="61">
        <f t="shared" si="18"/>
        <v>162439</v>
      </c>
      <c r="G47" s="61">
        <f t="shared" si="18"/>
        <v>2809</v>
      </c>
      <c r="H47" s="61">
        <f t="shared" si="18"/>
        <v>12782001</v>
      </c>
      <c r="I47" s="61">
        <f t="shared" si="18"/>
        <v>485975</v>
      </c>
      <c r="J47" s="67">
        <f t="shared" si="19"/>
        <v>23204</v>
      </c>
      <c r="K47" s="67">
        <f t="shared" si="19"/>
        <v>48073730</v>
      </c>
      <c r="L47" s="68">
        <f t="shared" si="19"/>
        <v>1225369</v>
      </c>
    </row>
    <row r="48" spans="1:12" ht="18.75" customHeight="1">
      <c r="A48" s="61">
        <f t="shared" si="18"/>
        <v>4130</v>
      </c>
      <c r="B48" s="61">
        <f t="shared" si="18"/>
        <v>9226473</v>
      </c>
      <c r="C48" s="61">
        <f t="shared" si="18"/>
        <v>185723</v>
      </c>
      <c r="D48" s="61">
        <f t="shared" si="18"/>
        <v>2289</v>
      </c>
      <c r="E48" s="61">
        <f t="shared" si="18"/>
        <v>6251059</v>
      </c>
      <c r="F48" s="61">
        <f t="shared" si="18"/>
        <v>162818</v>
      </c>
      <c r="G48" s="61">
        <f t="shared" si="18"/>
        <v>3283</v>
      </c>
      <c r="H48" s="61">
        <f t="shared" si="18"/>
        <v>18364541</v>
      </c>
      <c r="I48" s="61">
        <f t="shared" si="18"/>
        <v>587669</v>
      </c>
      <c r="J48" s="67">
        <f>SUM(J46:J47)</f>
        <v>23786</v>
      </c>
      <c r="K48" s="67">
        <f>SUM(K46:K47)</f>
        <v>53873372</v>
      </c>
      <c r="L48" s="68">
        <f>SUM(L46:L47)</f>
        <v>1333191</v>
      </c>
    </row>
    <row r="49" spans="1:12" ht="18.75" customHeight="1">
      <c r="A49" s="59">
        <v>0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65">
        <f>'92'!F49+'92'!I49+'92'!L49+'93'!A49+'93'!D49+'93'!G49</f>
        <v>15</v>
      </c>
      <c r="K49" s="65">
        <f>'92'!G49+'92'!J49+'92'!M49+'93'!B49+'93'!E49+'93'!H49</f>
        <v>19003</v>
      </c>
      <c r="L49" s="66">
        <f>I49+F49+C49+'92'!N49+'92'!K49+'92'!H49</f>
        <v>420</v>
      </c>
    </row>
    <row r="50" spans="1:12" ht="18.75" customHeight="1">
      <c r="A50" s="59">
        <v>0</v>
      </c>
      <c r="B50" s="59">
        <v>0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65">
        <f>'92'!F50+'92'!I50+'92'!L50+'93'!A50+'93'!D50+'93'!G50</f>
        <v>13141</v>
      </c>
      <c r="K50" s="65">
        <f>H50+E50+B50+'92'!M50+'92'!J50+'92'!G50</f>
        <v>14037419</v>
      </c>
      <c r="L50" s="66">
        <f>I50+F50+C50+'92'!N50+'92'!K50+'92'!H50</f>
        <v>221535</v>
      </c>
    </row>
    <row r="51" spans="1:12" ht="18.75" customHeight="1">
      <c r="A51" s="60">
        <f aca="true" t="shared" si="20" ref="A51:I51">SUM(A49:A50)</f>
        <v>0</v>
      </c>
      <c r="B51" s="60">
        <f t="shared" si="20"/>
        <v>0</v>
      </c>
      <c r="C51" s="60">
        <f t="shared" si="20"/>
        <v>0</v>
      </c>
      <c r="D51" s="60">
        <f t="shared" si="20"/>
        <v>0</v>
      </c>
      <c r="E51" s="60">
        <f t="shared" si="20"/>
        <v>0</v>
      </c>
      <c r="F51" s="60">
        <f t="shared" si="20"/>
        <v>0</v>
      </c>
      <c r="G51" s="60">
        <f t="shared" si="20"/>
        <v>0</v>
      </c>
      <c r="H51" s="60">
        <f t="shared" si="20"/>
        <v>0</v>
      </c>
      <c r="I51" s="60">
        <f t="shared" si="20"/>
        <v>0</v>
      </c>
      <c r="J51" s="65">
        <f>SUM(J49:J50)</f>
        <v>13156</v>
      </c>
      <c r="K51" s="65">
        <f>SUM(K49:K50)</f>
        <v>14056422</v>
      </c>
      <c r="L51" s="66">
        <f>SUM(L49:L50)</f>
        <v>221955</v>
      </c>
    </row>
    <row r="52" spans="1:12" ht="18.75" customHeight="1">
      <c r="A52" s="59">
        <v>0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65">
        <f>'92'!F52+'92'!I52+'92'!L52+'93'!A52+'93'!D52+'93'!G52</f>
        <v>311</v>
      </c>
      <c r="K52" s="65">
        <f>'92'!G52+'92'!J52+'92'!M52+'93'!B52+'93'!E52+'93'!H52</f>
        <v>278183</v>
      </c>
      <c r="L52" s="66">
        <f>I52+F52+C52+'92'!N52+'92'!K52+'92'!H52</f>
        <v>8321</v>
      </c>
    </row>
    <row r="53" spans="1:12" ht="18.75" customHeight="1">
      <c r="A53" s="59">
        <v>0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65">
        <f>'92'!F53+'92'!I53+'92'!L53+'93'!A53+'93'!D53+'93'!G53</f>
        <v>3499</v>
      </c>
      <c r="K53" s="65">
        <f>H53+E53+B53+'92'!M53+'92'!J53+'92'!G53</f>
        <v>2937226</v>
      </c>
      <c r="L53" s="66">
        <f>I53+F53+C53+'92'!N53+'92'!K53+'92'!H53</f>
        <v>85490</v>
      </c>
    </row>
    <row r="54" spans="1:12" ht="18.75" customHeight="1">
      <c r="A54" s="60">
        <f aca="true" t="shared" si="21" ref="A54:I54">SUM(A52:A53)</f>
        <v>0</v>
      </c>
      <c r="B54" s="60">
        <f t="shared" si="21"/>
        <v>0</v>
      </c>
      <c r="C54" s="60">
        <f t="shared" si="21"/>
        <v>0</v>
      </c>
      <c r="D54" s="60">
        <f t="shared" si="21"/>
        <v>0</v>
      </c>
      <c r="E54" s="60">
        <f t="shared" si="21"/>
        <v>0</v>
      </c>
      <c r="F54" s="60">
        <f t="shared" si="21"/>
        <v>0</v>
      </c>
      <c r="G54" s="60">
        <f t="shared" si="21"/>
        <v>0</v>
      </c>
      <c r="H54" s="60">
        <f t="shared" si="21"/>
        <v>0</v>
      </c>
      <c r="I54" s="60">
        <f t="shared" si="21"/>
        <v>0</v>
      </c>
      <c r="J54" s="65">
        <f>SUM(J52:J53)</f>
        <v>3810</v>
      </c>
      <c r="K54" s="65">
        <f>SUM(K52:K53)</f>
        <v>3215409</v>
      </c>
      <c r="L54" s="66">
        <f>SUM(L52:L53)</f>
        <v>93811</v>
      </c>
    </row>
    <row r="55" spans="1:12" ht="18.75" customHeight="1">
      <c r="A55" s="59">
        <v>0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65">
        <f>'92'!F55+'92'!I55+'92'!L55+'93'!A55+'93'!D55+'93'!G55</f>
        <v>0</v>
      </c>
      <c r="K55" s="65">
        <f>'92'!G55+'92'!J55+'92'!M55+'93'!B55+'93'!E55+'93'!H55</f>
        <v>0</v>
      </c>
      <c r="L55" s="66">
        <f>I55+F55+C55+'92'!N55+'92'!K55+'92'!H55</f>
        <v>0</v>
      </c>
    </row>
    <row r="56" spans="1:12" ht="18.75" customHeight="1">
      <c r="A56" s="59">
        <v>0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65">
        <f>'92'!F56+'92'!I56+'92'!L56+'93'!A56+'93'!D56+'93'!G56</f>
        <v>0</v>
      </c>
      <c r="K56" s="65">
        <f>H56+E56+B56+'92'!M56+'92'!J56+'92'!G56</f>
        <v>0</v>
      </c>
      <c r="L56" s="66">
        <f>I56+F56+C56+'92'!N56+'92'!K56+'92'!H56</f>
        <v>0</v>
      </c>
    </row>
    <row r="57" spans="1:12" ht="18.75" customHeight="1">
      <c r="A57" s="60">
        <f>SUM(A55:A56)</f>
        <v>0</v>
      </c>
      <c r="B57" s="60">
        <f aca="true" t="shared" si="22" ref="B57:I57">SUM(B55:B56)</f>
        <v>0</v>
      </c>
      <c r="C57" s="60">
        <f t="shared" si="22"/>
        <v>0</v>
      </c>
      <c r="D57" s="60">
        <f t="shared" si="22"/>
        <v>0</v>
      </c>
      <c r="E57" s="60">
        <f t="shared" si="22"/>
        <v>0</v>
      </c>
      <c r="F57" s="60">
        <f t="shared" si="22"/>
        <v>0</v>
      </c>
      <c r="G57" s="60">
        <f t="shared" si="22"/>
        <v>0</v>
      </c>
      <c r="H57" s="60">
        <f t="shared" si="22"/>
        <v>0</v>
      </c>
      <c r="I57" s="60">
        <f t="shared" si="22"/>
        <v>0</v>
      </c>
      <c r="J57" s="65">
        <f>SUM(J55:J56)</f>
        <v>0</v>
      </c>
      <c r="K57" s="65">
        <f>SUM(K55:K56)</f>
        <v>0</v>
      </c>
      <c r="L57" s="66">
        <f>SUM(L55:L56)</f>
        <v>0</v>
      </c>
    </row>
    <row r="58" spans="1:12" ht="18.75" customHeight="1">
      <c r="A58" s="61">
        <f aca="true" t="shared" si="23" ref="A58:I59">SUM(A49,A52,A55)</f>
        <v>0</v>
      </c>
      <c r="B58" s="61">
        <f t="shared" si="23"/>
        <v>0</v>
      </c>
      <c r="C58" s="61">
        <f t="shared" si="23"/>
        <v>0</v>
      </c>
      <c r="D58" s="61">
        <f t="shared" si="23"/>
        <v>0</v>
      </c>
      <c r="E58" s="61">
        <f t="shared" si="23"/>
        <v>0</v>
      </c>
      <c r="F58" s="61">
        <f t="shared" si="23"/>
        <v>0</v>
      </c>
      <c r="G58" s="61">
        <f t="shared" si="23"/>
        <v>0</v>
      </c>
      <c r="H58" s="61">
        <f t="shared" si="23"/>
        <v>0</v>
      </c>
      <c r="I58" s="61">
        <f t="shared" si="23"/>
        <v>0</v>
      </c>
      <c r="J58" s="67">
        <f aca="true" t="shared" si="24" ref="J58:L59">SUM(J49+J52+J55)</f>
        <v>326</v>
      </c>
      <c r="K58" s="67">
        <f t="shared" si="24"/>
        <v>297186</v>
      </c>
      <c r="L58" s="68">
        <f t="shared" si="24"/>
        <v>8741</v>
      </c>
    </row>
    <row r="59" spans="1:12" ht="18.75" customHeight="1">
      <c r="A59" s="61">
        <f t="shared" si="23"/>
        <v>0</v>
      </c>
      <c r="B59" s="61">
        <f t="shared" si="23"/>
        <v>0</v>
      </c>
      <c r="C59" s="61">
        <f t="shared" si="23"/>
        <v>0</v>
      </c>
      <c r="D59" s="61">
        <f t="shared" si="23"/>
        <v>0</v>
      </c>
      <c r="E59" s="61">
        <f t="shared" si="23"/>
        <v>0</v>
      </c>
      <c r="F59" s="61">
        <f t="shared" si="23"/>
        <v>0</v>
      </c>
      <c r="G59" s="61">
        <f t="shared" si="23"/>
        <v>0</v>
      </c>
      <c r="H59" s="61">
        <f t="shared" si="23"/>
        <v>0</v>
      </c>
      <c r="I59" s="61">
        <f t="shared" si="23"/>
        <v>0</v>
      </c>
      <c r="J59" s="67">
        <f t="shared" si="24"/>
        <v>16640</v>
      </c>
      <c r="K59" s="67">
        <f t="shared" si="24"/>
        <v>16974645</v>
      </c>
      <c r="L59" s="68">
        <f t="shared" si="24"/>
        <v>307025</v>
      </c>
    </row>
    <row r="60" spans="1:12" ht="18.75" customHeight="1">
      <c r="A60" s="61">
        <f aca="true" t="shared" si="25" ref="A60:I60">SUM(A58:A59)</f>
        <v>0</v>
      </c>
      <c r="B60" s="61">
        <f t="shared" si="25"/>
        <v>0</v>
      </c>
      <c r="C60" s="61">
        <f t="shared" si="25"/>
        <v>0</v>
      </c>
      <c r="D60" s="61">
        <f t="shared" si="25"/>
        <v>0</v>
      </c>
      <c r="E60" s="61">
        <f t="shared" si="25"/>
        <v>0</v>
      </c>
      <c r="F60" s="61">
        <f t="shared" si="25"/>
        <v>0</v>
      </c>
      <c r="G60" s="61">
        <f t="shared" si="25"/>
        <v>0</v>
      </c>
      <c r="H60" s="61">
        <f t="shared" si="25"/>
        <v>0</v>
      </c>
      <c r="I60" s="61">
        <f t="shared" si="25"/>
        <v>0</v>
      </c>
      <c r="J60" s="67">
        <f>SUM(J58:J59)</f>
        <v>16966</v>
      </c>
      <c r="K60" s="67">
        <f>SUM(K58:K59)</f>
        <v>17271831</v>
      </c>
      <c r="L60" s="68">
        <f>SUM(L58:L59)</f>
        <v>315766</v>
      </c>
    </row>
    <row r="61" spans="1:12" ht="18.75" customHeight="1">
      <c r="A61" s="61">
        <f aca="true" t="shared" si="26" ref="A61:I62">SUM(A46,A58)</f>
        <v>32</v>
      </c>
      <c r="B61" s="61">
        <f t="shared" si="26"/>
        <v>69149</v>
      </c>
      <c r="C61" s="61">
        <f t="shared" si="26"/>
        <v>1941</v>
      </c>
      <c r="D61" s="61">
        <f t="shared" si="26"/>
        <v>6</v>
      </c>
      <c r="E61" s="61">
        <f t="shared" si="26"/>
        <v>17009</v>
      </c>
      <c r="F61" s="61">
        <f t="shared" si="26"/>
        <v>379</v>
      </c>
      <c r="G61" s="61">
        <f t="shared" si="26"/>
        <v>474</v>
      </c>
      <c r="H61" s="61">
        <f t="shared" si="26"/>
        <v>5582540</v>
      </c>
      <c r="I61" s="61">
        <f t="shared" si="26"/>
        <v>101694</v>
      </c>
      <c r="J61" s="67">
        <f aca="true" t="shared" si="27" ref="J61:L62">J46+J58</f>
        <v>908</v>
      </c>
      <c r="K61" s="67">
        <f t="shared" si="27"/>
        <v>6096828</v>
      </c>
      <c r="L61" s="68">
        <f t="shared" si="27"/>
        <v>116563</v>
      </c>
    </row>
    <row r="62" spans="1:12" ht="18.75" customHeight="1">
      <c r="A62" s="61">
        <f t="shared" si="26"/>
        <v>4098</v>
      </c>
      <c r="B62" s="61">
        <f t="shared" si="26"/>
        <v>9157324</v>
      </c>
      <c r="C62" s="61">
        <f t="shared" si="26"/>
        <v>183782</v>
      </c>
      <c r="D62" s="61">
        <f t="shared" si="26"/>
        <v>2283</v>
      </c>
      <c r="E62" s="61">
        <f t="shared" si="26"/>
        <v>6234050</v>
      </c>
      <c r="F62" s="61">
        <f t="shared" si="26"/>
        <v>162439</v>
      </c>
      <c r="G62" s="61">
        <f t="shared" si="26"/>
        <v>2809</v>
      </c>
      <c r="H62" s="61">
        <f t="shared" si="26"/>
        <v>12782001</v>
      </c>
      <c r="I62" s="61">
        <f t="shared" si="26"/>
        <v>485975</v>
      </c>
      <c r="J62" s="67">
        <f t="shared" si="27"/>
        <v>39844</v>
      </c>
      <c r="K62" s="67">
        <f t="shared" si="27"/>
        <v>65048375</v>
      </c>
      <c r="L62" s="68">
        <f t="shared" si="27"/>
        <v>1532394</v>
      </c>
    </row>
    <row r="63" spans="1:12" ht="18.75" customHeight="1" thickBot="1">
      <c r="A63" s="64">
        <f aca="true" t="shared" si="28" ref="A63:I63">SUM(A61:A62)</f>
        <v>4130</v>
      </c>
      <c r="B63" s="64">
        <f t="shared" si="28"/>
        <v>9226473</v>
      </c>
      <c r="C63" s="64">
        <f t="shared" si="28"/>
        <v>185723</v>
      </c>
      <c r="D63" s="64">
        <f t="shared" si="28"/>
        <v>2289</v>
      </c>
      <c r="E63" s="64">
        <f t="shared" si="28"/>
        <v>6251059</v>
      </c>
      <c r="F63" s="64">
        <f t="shared" si="28"/>
        <v>162818</v>
      </c>
      <c r="G63" s="64">
        <f t="shared" si="28"/>
        <v>3283</v>
      </c>
      <c r="H63" s="64">
        <f t="shared" si="28"/>
        <v>18364541</v>
      </c>
      <c r="I63" s="64">
        <f t="shared" si="28"/>
        <v>587669</v>
      </c>
      <c r="J63" s="71">
        <f>SUM(J61:J62)</f>
        <v>40752</v>
      </c>
      <c r="K63" s="71">
        <f>SUM(K61:K62)</f>
        <v>71145203</v>
      </c>
      <c r="L63" s="72">
        <f>SUM(L61:L62)</f>
        <v>1648957</v>
      </c>
    </row>
  </sheetData>
  <sheetProtection/>
  <mergeCells count="8">
    <mergeCell ref="A6:C6"/>
    <mergeCell ref="D6:F6"/>
    <mergeCell ref="G6:I6"/>
    <mergeCell ref="J6:L6"/>
    <mergeCell ref="J7:J8"/>
    <mergeCell ref="G7:G8"/>
    <mergeCell ref="A7:A8"/>
    <mergeCell ref="D7:D8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65"/>
  <sheetViews>
    <sheetView zoomScale="75" zoomScaleNormal="75" zoomScalePageLayoutView="0" workbookViewId="0" topLeftCell="A1">
      <selection activeCell="C2" sqref="C2"/>
    </sheetView>
  </sheetViews>
  <sheetFormatPr defaultColWidth="9.00390625" defaultRowHeight="13.5"/>
  <cols>
    <col min="1" max="2" width="3.625" style="49" customWidth="1"/>
    <col min="3" max="3" width="8.875" style="49" customWidth="1"/>
    <col min="4" max="4" width="9.00390625" style="49" customWidth="1"/>
    <col min="5" max="6" width="8.625" style="49" customWidth="1"/>
    <col min="7" max="8" width="11.125" style="49" customWidth="1"/>
    <col min="9" max="9" width="8.625" style="49" customWidth="1"/>
    <col min="10" max="11" width="11.125" style="49" customWidth="1"/>
    <col min="12" max="12" width="8.625" style="49" customWidth="1"/>
    <col min="13" max="14" width="11.125" style="49" customWidth="1"/>
    <col min="15" max="16384" width="9.00390625" style="49" customWidth="1"/>
  </cols>
  <sheetData>
    <row r="4" spans="1:14" ht="13.5" customHeight="1">
      <c r="A4" s="217" t="s">
        <v>176</v>
      </c>
      <c r="B4" s="217"/>
      <c r="C4" s="217"/>
      <c r="D4" s="217"/>
      <c r="E4" s="217"/>
      <c r="F4" s="217"/>
      <c r="G4" s="217"/>
      <c r="H4" s="217"/>
      <c r="I4" s="217"/>
      <c r="J4" s="38"/>
      <c r="K4" s="38"/>
      <c r="L4" s="38"/>
      <c r="M4" s="38"/>
      <c r="N4" s="38"/>
    </row>
    <row r="5" spans="1:14" ht="13.5" customHeight="1" thickBot="1">
      <c r="A5" s="271"/>
      <c r="B5" s="271"/>
      <c r="C5" s="271"/>
      <c r="D5" s="271"/>
      <c r="E5" s="271"/>
      <c r="F5" s="271"/>
      <c r="G5" s="271"/>
      <c r="H5" s="271"/>
      <c r="I5" s="271"/>
      <c r="J5" s="38"/>
      <c r="K5" s="38"/>
      <c r="L5" s="38"/>
      <c r="M5" s="38"/>
      <c r="N5" s="38"/>
    </row>
    <row r="6" spans="1:14" ht="16.5" customHeight="1">
      <c r="A6" s="273" t="s">
        <v>155</v>
      </c>
      <c r="B6" s="274"/>
      <c r="C6" s="274"/>
      <c r="D6" s="274"/>
      <c r="E6" s="278" t="s">
        <v>125</v>
      </c>
      <c r="F6" s="278" t="s">
        <v>23</v>
      </c>
      <c r="G6" s="274"/>
      <c r="H6" s="274"/>
      <c r="I6" s="278" t="s">
        <v>24</v>
      </c>
      <c r="J6" s="274"/>
      <c r="K6" s="274"/>
      <c r="L6" s="278" t="s">
        <v>25</v>
      </c>
      <c r="M6" s="274"/>
      <c r="N6" s="274"/>
    </row>
    <row r="7" spans="1:14" ht="16.5" customHeight="1">
      <c r="A7" s="275"/>
      <c r="B7" s="276"/>
      <c r="C7" s="276"/>
      <c r="D7" s="276"/>
      <c r="E7" s="272"/>
      <c r="F7" s="272" t="s">
        <v>14</v>
      </c>
      <c r="G7" s="14" t="s">
        <v>112</v>
      </c>
      <c r="H7" s="14" t="s">
        <v>126</v>
      </c>
      <c r="I7" s="272" t="s">
        <v>26</v>
      </c>
      <c r="J7" s="14" t="s">
        <v>112</v>
      </c>
      <c r="K7" s="14" t="s">
        <v>126</v>
      </c>
      <c r="L7" s="272" t="s">
        <v>14</v>
      </c>
      <c r="M7" s="14" t="s">
        <v>112</v>
      </c>
      <c r="N7" s="14" t="s">
        <v>126</v>
      </c>
    </row>
    <row r="8" spans="1:14" ht="16.5" customHeight="1">
      <c r="A8" s="277"/>
      <c r="B8" s="276"/>
      <c r="C8" s="276"/>
      <c r="D8" s="276"/>
      <c r="E8" s="276"/>
      <c r="F8" s="272"/>
      <c r="G8" s="25" t="s">
        <v>140</v>
      </c>
      <c r="H8" s="25" t="s">
        <v>141</v>
      </c>
      <c r="I8" s="272"/>
      <c r="J8" s="25" t="s">
        <v>140</v>
      </c>
      <c r="K8" s="25" t="s">
        <v>141</v>
      </c>
      <c r="L8" s="272"/>
      <c r="M8" s="25" t="s">
        <v>140</v>
      </c>
      <c r="N8" s="25" t="s">
        <v>141</v>
      </c>
    </row>
    <row r="9" spans="1:14" ht="18.75" customHeight="1">
      <c r="A9" s="239" t="s">
        <v>148</v>
      </c>
      <c r="B9" s="237" t="s">
        <v>139</v>
      </c>
      <c r="C9" s="229" t="s">
        <v>114</v>
      </c>
      <c r="D9" s="35" t="s">
        <v>15</v>
      </c>
      <c r="E9" s="73">
        <v>5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</row>
    <row r="10" spans="1:14" ht="18.75" customHeight="1">
      <c r="A10" s="222"/>
      <c r="B10" s="221"/>
      <c r="C10" s="230"/>
      <c r="D10" s="35" t="s">
        <v>16</v>
      </c>
      <c r="E10" s="73">
        <v>9622</v>
      </c>
      <c r="F10" s="73">
        <v>627</v>
      </c>
      <c r="G10" s="73">
        <v>367365</v>
      </c>
      <c r="H10" s="73">
        <v>16678</v>
      </c>
      <c r="I10" s="73">
        <v>453</v>
      </c>
      <c r="J10" s="73">
        <v>360308</v>
      </c>
      <c r="K10" s="73">
        <v>16314</v>
      </c>
      <c r="L10" s="73">
        <v>316</v>
      </c>
      <c r="M10" s="73">
        <v>316469</v>
      </c>
      <c r="N10" s="73">
        <v>14426</v>
      </c>
    </row>
    <row r="11" spans="1:14" ht="18.75" customHeight="1">
      <c r="A11" s="222"/>
      <c r="B11" s="221"/>
      <c r="C11" s="230"/>
      <c r="D11" s="12" t="s">
        <v>1</v>
      </c>
      <c r="E11" s="73">
        <f aca="true" t="shared" si="0" ref="E11:N11">SUM(E9:E10)</f>
        <v>9627</v>
      </c>
      <c r="F11" s="73">
        <f t="shared" si="0"/>
        <v>627</v>
      </c>
      <c r="G11" s="73">
        <f t="shared" si="0"/>
        <v>367365</v>
      </c>
      <c r="H11" s="73">
        <f t="shared" si="0"/>
        <v>16678</v>
      </c>
      <c r="I11" s="73">
        <f t="shared" si="0"/>
        <v>453</v>
      </c>
      <c r="J11" s="73">
        <f t="shared" si="0"/>
        <v>360308</v>
      </c>
      <c r="K11" s="73">
        <f t="shared" si="0"/>
        <v>16314</v>
      </c>
      <c r="L11" s="73">
        <f t="shared" si="0"/>
        <v>316</v>
      </c>
      <c r="M11" s="73">
        <f t="shared" si="0"/>
        <v>316469</v>
      </c>
      <c r="N11" s="73">
        <f t="shared" si="0"/>
        <v>14426</v>
      </c>
    </row>
    <row r="12" spans="1:14" ht="18.75" customHeight="1">
      <c r="A12" s="222"/>
      <c r="B12" s="221"/>
      <c r="C12" s="229" t="s">
        <v>115</v>
      </c>
      <c r="D12" s="35" t="s">
        <v>15</v>
      </c>
      <c r="E12" s="73">
        <v>44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</row>
    <row r="13" spans="1:14" ht="18.75" customHeight="1">
      <c r="A13" s="222"/>
      <c r="B13" s="221"/>
      <c r="C13" s="230"/>
      <c r="D13" s="35" t="s">
        <v>16</v>
      </c>
      <c r="E13" s="73">
        <v>12210</v>
      </c>
      <c r="F13" s="73">
        <v>488</v>
      </c>
      <c r="G13" s="73">
        <v>290452</v>
      </c>
      <c r="H13" s="73">
        <v>10721</v>
      </c>
      <c r="I13" s="73">
        <v>239</v>
      </c>
      <c r="J13" s="73">
        <v>189040</v>
      </c>
      <c r="K13" s="73">
        <v>6868</v>
      </c>
      <c r="L13" s="73">
        <v>97</v>
      </c>
      <c r="M13" s="73">
        <v>94917</v>
      </c>
      <c r="N13" s="73">
        <v>3732</v>
      </c>
    </row>
    <row r="14" spans="1:14" ht="18.75" customHeight="1">
      <c r="A14" s="222"/>
      <c r="B14" s="221"/>
      <c r="C14" s="230"/>
      <c r="D14" s="12" t="s">
        <v>1</v>
      </c>
      <c r="E14" s="73">
        <f>SUM(E12:E13)</f>
        <v>12254</v>
      </c>
      <c r="F14" s="73">
        <f aca="true" t="shared" si="1" ref="F14:N14">SUM(F12:F13)</f>
        <v>488</v>
      </c>
      <c r="G14" s="73">
        <f t="shared" si="1"/>
        <v>290452</v>
      </c>
      <c r="H14" s="73">
        <f t="shared" si="1"/>
        <v>10721</v>
      </c>
      <c r="I14" s="73">
        <f t="shared" si="1"/>
        <v>239</v>
      </c>
      <c r="J14" s="73">
        <f t="shared" si="1"/>
        <v>189040</v>
      </c>
      <c r="K14" s="73">
        <f t="shared" si="1"/>
        <v>6868</v>
      </c>
      <c r="L14" s="73">
        <f t="shared" si="1"/>
        <v>97</v>
      </c>
      <c r="M14" s="73">
        <f t="shared" si="1"/>
        <v>94917</v>
      </c>
      <c r="N14" s="73">
        <f t="shared" si="1"/>
        <v>3732</v>
      </c>
    </row>
    <row r="15" spans="1:14" ht="18.75" customHeight="1">
      <c r="A15" s="222"/>
      <c r="B15" s="221"/>
      <c r="C15" s="242" t="s">
        <v>164</v>
      </c>
      <c r="D15" s="42" t="s">
        <v>15</v>
      </c>
      <c r="E15" s="76">
        <f>SUM(E9+E12)</f>
        <v>49</v>
      </c>
      <c r="F15" s="76">
        <f aca="true" t="shared" si="2" ref="F15:N16">SUM(F9+F12)</f>
        <v>0</v>
      </c>
      <c r="G15" s="76">
        <f t="shared" si="2"/>
        <v>0</v>
      </c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6">
        <f t="shared" si="2"/>
        <v>0</v>
      </c>
      <c r="M15" s="76">
        <f t="shared" si="2"/>
        <v>0</v>
      </c>
      <c r="N15" s="76">
        <f t="shared" si="2"/>
        <v>0</v>
      </c>
    </row>
    <row r="16" spans="1:14" ht="18.75" customHeight="1">
      <c r="A16" s="222"/>
      <c r="B16" s="221"/>
      <c r="C16" s="243"/>
      <c r="D16" s="42" t="s">
        <v>16</v>
      </c>
      <c r="E16" s="76">
        <f>SUM(E10+E13)</f>
        <v>21832</v>
      </c>
      <c r="F16" s="76">
        <f t="shared" si="2"/>
        <v>1115</v>
      </c>
      <c r="G16" s="76">
        <f t="shared" si="2"/>
        <v>657817</v>
      </c>
      <c r="H16" s="76">
        <f t="shared" si="2"/>
        <v>27399</v>
      </c>
      <c r="I16" s="76">
        <f t="shared" si="2"/>
        <v>692</v>
      </c>
      <c r="J16" s="76">
        <f t="shared" si="2"/>
        <v>549348</v>
      </c>
      <c r="K16" s="76">
        <f t="shared" si="2"/>
        <v>23182</v>
      </c>
      <c r="L16" s="76">
        <f t="shared" si="2"/>
        <v>413</v>
      </c>
      <c r="M16" s="76">
        <f t="shared" si="2"/>
        <v>411386</v>
      </c>
      <c r="N16" s="76">
        <f t="shared" si="2"/>
        <v>18158</v>
      </c>
    </row>
    <row r="17" spans="1:14" ht="18.75" customHeight="1">
      <c r="A17" s="222"/>
      <c r="B17" s="221"/>
      <c r="C17" s="244"/>
      <c r="D17" s="34" t="s">
        <v>1</v>
      </c>
      <c r="E17" s="77">
        <f>SUM(E15:E16)</f>
        <v>21881</v>
      </c>
      <c r="F17" s="77">
        <f aca="true" t="shared" si="3" ref="F17:N17">SUM(F15:F16)</f>
        <v>1115</v>
      </c>
      <c r="G17" s="77">
        <f t="shared" si="3"/>
        <v>657817</v>
      </c>
      <c r="H17" s="77">
        <f t="shared" si="3"/>
        <v>27399</v>
      </c>
      <c r="I17" s="77">
        <f t="shared" si="3"/>
        <v>692</v>
      </c>
      <c r="J17" s="77">
        <f t="shared" si="3"/>
        <v>549348</v>
      </c>
      <c r="K17" s="77">
        <f t="shared" si="3"/>
        <v>23182</v>
      </c>
      <c r="L17" s="77">
        <f t="shared" si="3"/>
        <v>413</v>
      </c>
      <c r="M17" s="77">
        <f t="shared" si="3"/>
        <v>411386</v>
      </c>
      <c r="N17" s="77">
        <f t="shared" si="3"/>
        <v>18158</v>
      </c>
    </row>
    <row r="18" spans="1:14" ht="18.75" customHeight="1">
      <c r="A18" s="222"/>
      <c r="B18" s="224" t="s">
        <v>116</v>
      </c>
      <c r="C18" s="245" t="s">
        <v>117</v>
      </c>
      <c r="D18" s="35" t="s">
        <v>15</v>
      </c>
      <c r="E18" s="73">
        <v>612</v>
      </c>
      <c r="F18" s="78">
        <v>39</v>
      </c>
      <c r="G18" s="73">
        <v>23508</v>
      </c>
      <c r="H18" s="78">
        <v>703</v>
      </c>
      <c r="I18" s="78">
        <v>18</v>
      </c>
      <c r="J18" s="73">
        <v>14143</v>
      </c>
      <c r="K18" s="73">
        <v>424</v>
      </c>
      <c r="L18" s="78">
        <v>20</v>
      </c>
      <c r="M18" s="78">
        <v>20377</v>
      </c>
      <c r="N18" s="79">
        <v>611</v>
      </c>
    </row>
    <row r="19" spans="1:14" ht="18.75" customHeight="1">
      <c r="A19" s="222"/>
      <c r="B19" s="221"/>
      <c r="C19" s="246"/>
      <c r="D19" s="43" t="s">
        <v>16</v>
      </c>
      <c r="E19" s="78">
        <v>1412</v>
      </c>
      <c r="F19" s="78">
        <v>32</v>
      </c>
      <c r="G19" s="78">
        <v>18983</v>
      </c>
      <c r="H19" s="78">
        <v>948</v>
      </c>
      <c r="I19" s="73">
        <v>9</v>
      </c>
      <c r="J19" s="73">
        <v>7286</v>
      </c>
      <c r="K19" s="73">
        <v>364</v>
      </c>
      <c r="L19" s="73">
        <v>8</v>
      </c>
      <c r="M19" s="73">
        <v>8031</v>
      </c>
      <c r="N19" s="80">
        <v>401</v>
      </c>
    </row>
    <row r="20" spans="1:14" ht="18.75" customHeight="1">
      <c r="A20" s="222"/>
      <c r="B20" s="221"/>
      <c r="C20" s="246"/>
      <c r="D20" s="12" t="s">
        <v>1</v>
      </c>
      <c r="E20" s="78">
        <f>SUM(E18:E19)</f>
        <v>2024</v>
      </c>
      <c r="F20" s="78">
        <f aca="true" t="shared" si="4" ref="F20:N20">SUM(F18:F19)</f>
        <v>71</v>
      </c>
      <c r="G20" s="78">
        <f t="shared" si="4"/>
        <v>42491</v>
      </c>
      <c r="H20" s="78">
        <f t="shared" si="4"/>
        <v>1651</v>
      </c>
      <c r="I20" s="78">
        <f t="shared" si="4"/>
        <v>27</v>
      </c>
      <c r="J20" s="78">
        <f t="shared" si="4"/>
        <v>21429</v>
      </c>
      <c r="K20" s="78">
        <f t="shared" si="4"/>
        <v>788</v>
      </c>
      <c r="L20" s="78">
        <f t="shared" si="4"/>
        <v>28</v>
      </c>
      <c r="M20" s="78">
        <f t="shared" si="4"/>
        <v>28408</v>
      </c>
      <c r="N20" s="80">
        <f t="shared" si="4"/>
        <v>1012</v>
      </c>
    </row>
    <row r="21" spans="1:14" ht="18.75" customHeight="1">
      <c r="A21" s="222"/>
      <c r="B21" s="221"/>
      <c r="C21" s="225" t="s">
        <v>118</v>
      </c>
      <c r="D21" s="35" t="s">
        <v>15</v>
      </c>
      <c r="E21" s="73">
        <v>14</v>
      </c>
      <c r="F21" s="73">
        <v>2</v>
      </c>
      <c r="G21" s="73">
        <v>1056</v>
      </c>
      <c r="H21" s="73">
        <v>32</v>
      </c>
      <c r="I21" s="73">
        <v>2</v>
      </c>
      <c r="J21" s="73">
        <v>1658</v>
      </c>
      <c r="K21" s="73">
        <v>49</v>
      </c>
      <c r="L21" s="73">
        <v>3</v>
      </c>
      <c r="M21" s="73">
        <v>2838</v>
      </c>
      <c r="N21" s="81">
        <v>85</v>
      </c>
    </row>
    <row r="22" spans="1:14" ht="18.75" customHeight="1">
      <c r="A22" s="222"/>
      <c r="B22" s="221"/>
      <c r="C22" s="226"/>
      <c r="D22" s="35" t="s">
        <v>16</v>
      </c>
      <c r="E22" s="73">
        <v>4</v>
      </c>
      <c r="F22" s="75">
        <v>2</v>
      </c>
      <c r="G22" s="75">
        <v>1336</v>
      </c>
      <c r="H22" s="75">
        <v>67</v>
      </c>
      <c r="I22" s="73">
        <v>0</v>
      </c>
      <c r="J22" s="73">
        <v>0</v>
      </c>
      <c r="K22" s="73">
        <v>0</v>
      </c>
      <c r="L22" s="75">
        <v>0</v>
      </c>
      <c r="M22" s="75">
        <v>0</v>
      </c>
      <c r="N22" s="81">
        <v>0</v>
      </c>
    </row>
    <row r="23" spans="1:14" ht="18.75" customHeight="1">
      <c r="A23" s="222"/>
      <c r="B23" s="221"/>
      <c r="C23" s="226"/>
      <c r="D23" s="12" t="s">
        <v>1</v>
      </c>
      <c r="E23" s="73">
        <f>SUM(E21:E22)</f>
        <v>18</v>
      </c>
      <c r="F23" s="73">
        <f aca="true" t="shared" si="5" ref="F23:N23">SUM(F21:F22)</f>
        <v>4</v>
      </c>
      <c r="G23" s="73">
        <f t="shared" si="5"/>
        <v>2392</v>
      </c>
      <c r="H23" s="73">
        <f t="shared" si="5"/>
        <v>99</v>
      </c>
      <c r="I23" s="73">
        <f t="shared" si="5"/>
        <v>2</v>
      </c>
      <c r="J23" s="73">
        <f t="shared" si="5"/>
        <v>1658</v>
      </c>
      <c r="K23" s="73">
        <f t="shared" si="5"/>
        <v>49</v>
      </c>
      <c r="L23" s="73">
        <f t="shared" si="5"/>
        <v>3</v>
      </c>
      <c r="M23" s="73">
        <f t="shared" si="5"/>
        <v>2838</v>
      </c>
      <c r="N23" s="81">
        <f t="shared" si="5"/>
        <v>85</v>
      </c>
    </row>
    <row r="24" spans="1:14" ht="18.75" customHeight="1">
      <c r="A24" s="222"/>
      <c r="B24" s="221"/>
      <c r="C24" s="237" t="s">
        <v>161</v>
      </c>
      <c r="D24" s="35" t="s">
        <v>15</v>
      </c>
      <c r="E24" s="73">
        <v>37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81">
        <v>0</v>
      </c>
    </row>
    <row r="25" spans="1:14" ht="18.75" customHeight="1">
      <c r="A25" s="222"/>
      <c r="B25" s="221"/>
      <c r="C25" s="221"/>
      <c r="D25" s="35" t="s">
        <v>16</v>
      </c>
      <c r="E25" s="73">
        <v>6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81">
        <v>0</v>
      </c>
    </row>
    <row r="26" spans="1:14" ht="18.75" customHeight="1">
      <c r="A26" s="222"/>
      <c r="B26" s="221"/>
      <c r="C26" s="221"/>
      <c r="D26" s="12" t="s">
        <v>1</v>
      </c>
      <c r="E26" s="73">
        <f>SUM(E24:E25)</f>
        <v>43</v>
      </c>
      <c r="F26" s="73">
        <f aca="true" t="shared" si="6" ref="F26:N26">SUM(F24:F25)</f>
        <v>0</v>
      </c>
      <c r="G26" s="73">
        <f t="shared" si="6"/>
        <v>0</v>
      </c>
      <c r="H26" s="73">
        <f t="shared" si="6"/>
        <v>0</v>
      </c>
      <c r="I26" s="73">
        <f t="shared" si="6"/>
        <v>0</v>
      </c>
      <c r="J26" s="73">
        <f t="shared" si="6"/>
        <v>0</v>
      </c>
      <c r="K26" s="73">
        <f t="shared" si="6"/>
        <v>0</v>
      </c>
      <c r="L26" s="73">
        <f t="shared" si="6"/>
        <v>0</v>
      </c>
      <c r="M26" s="73">
        <f t="shared" si="6"/>
        <v>0</v>
      </c>
      <c r="N26" s="81">
        <f t="shared" si="6"/>
        <v>0</v>
      </c>
    </row>
    <row r="27" spans="1:14" ht="18.75" customHeight="1">
      <c r="A27" s="222"/>
      <c r="B27" s="221"/>
      <c r="C27" s="237" t="s">
        <v>162</v>
      </c>
      <c r="D27" s="35" t="s">
        <v>15</v>
      </c>
      <c r="E27" s="73">
        <v>38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81">
        <v>0</v>
      </c>
    </row>
    <row r="28" spans="1:14" ht="18.75" customHeight="1">
      <c r="A28" s="222"/>
      <c r="B28" s="221"/>
      <c r="C28" s="221"/>
      <c r="D28" s="35" t="s">
        <v>16</v>
      </c>
      <c r="E28" s="73">
        <v>879</v>
      </c>
      <c r="F28" s="73">
        <v>37</v>
      </c>
      <c r="G28" s="73">
        <v>22568</v>
      </c>
      <c r="H28" s="73">
        <v>975</v>
      </c>
      <c r="I28" s="73">
        <v>10</v>
      </c>
      <c r="J28" s="73">
        <v>7918</v>
      </c>
      <c r="K28" s="73">
        <v>325</v>
      </c>
      <c r="L28" s="73">
        <v>1</v>
      </c>
      <c r="M28" s="73">
        <v>925</v>
      </c>
      <c r="N28" s="81">
        <v>46</v>
      </c>
    </row>
    <row r="29" spans="1:14" ht="18.75" customHeight="1">
      <c r="A29" s="222"/>
      <c r="B29" s="221"/>
      <c r="C29" s="221"/>
      <c r="D29" s="12" t="s">
        <v>1</v>
      </c>
      <c r="E29" s="73">
        <f>SUM(E27:E28)</f>
        <v>917</v>
      </c>
      <c r="F29" s="73">
        <f aca="true" t="shared" si="7" ref="F29:N29">SUM(F27:F28)</f>
        <v>37</v>
      </c>
      <c r="G29" s="73">
        <f t="shared" si="7"/>
        <v>22568</v>
      </c>
      <c r="H29" s="73">
        <f t="shared" si="7"/>
        <v>975</v>
      </c>
      <c r="I29" s="73">
        <f t="shared" si="7"/>
        <v>10</v>
      </c>
      <c r="J29" s="73">
        <f t="shared" si="7"/>
        <v>7918</v>
      </c>
      <c r="K29" s="73">
        <f t="shared" si="7"/>
        <v>325</v>
      </c>
      <c r="L29" s="73">
        <f t="shared" si="7"/>
        <v>1</v>
      </c>
      <c r="M29" s="73">
        <f t="shared" si="7"/>
        <v>925</v>
      </c>
      <c r="N29" s="81">
        <f t="shared" si="7"/>
        <v>46</v>
      </c>
    </row>
    <row r="30" spans="1:14" ht="18.75" customHeight="1">
      <c r="A30" s="222"/>
      <c r="B30" s="221"/>
      <c r="C30" s="242" t="s">
        <v>165</v>
      </c>
      <c r="D30" s="40" t="s">
        <v>15</v>
      </c>
      <c r="E30" s="76">
        <f>SUM(E18+E21+E24+E27)</f>
        <v>701</v>
      </c>
      <c r="F30" s="76">
        <f aca="true" t="shared" si="8" ref="F30:N31">SUM(F18+F21+F24+F27)</f>
        <v>41</v>
      </c>
      <c r="G30" s="76">
        <f t="shared" si="8"/>
        <v>24564</v>
      </c>
      <c r="H30" s="76">
        <f t="shared" si="8"/>
        <v>735</v>
      </c>
      <c r="I30" s="76">
        <f t="shared" si="8"/>
        <v>20</v>
      </c>
      <c r="J30" s="76">
        <f t="shared" si="8"/>
        <v>15801</v>
      </c>
      <c r="K30" s="76">
        <f t="shared" si="8"/>
        <v>473</v>
      </c>
      <c r="L30" s="76">
        <f t="shared" si="8"/>
        <v>23</v>
      </c>
      <c r="M30" s="76">
        <f t="shared" si="8"/>
        <v>23215</v>
      </c>
      <c r="N30" s="76">
        <f t="shared" si="8"/>
        <v>696</v>
      </c>
    </row>
    <row r="31" spans="1:14" ht="18.75" customHeight="1">
      <c r="A31" s="222"/>
      <c r="B31" s="221"/>
      <c r="C31" s="243"/>
      <c r="D31" s="40" t="s">
        <v>16</v>
      </c>
      <c r="E31" s="76">
        <f>SUM(E19+E22+E25+E28)</f>
        <v>2301</v>
      </c>
      <c r="F31" s="76">
        <f t="shared" si="8"/>
        <v>71</v>
      </c>
      <c r="G31" s="76">
        <f t="shared" si="8"/>
        <v>42887</v>
      </c>
      <c r="H31" s="76">
        <f t="shared" si="8"/>
        <v>1990</v>
      </c>
      <c r="I31" s="76">
        <f t="shared" si="8"/>
        <v>19</v>
      </c>
      <c r="J31" s="76">
        <f t="shared" si="8"/>
        <v>15204</v>
      </c>
      <c r="K31" s="76">
        <f t="shared" si="8"/>
        <v>689</v>
      </c>
      <c r="L31" s="76">
        <f t="shared" si="8"/>
        <v>9</v>
      </c>
      <c r="M31" s="76">
        <f t="shared" si="8"/>
        <v>8956</v>
      </c>
      <c r="N31" s="76">
        <f t="shared" si="8"/>
        <v>447</v>
      </c>
    </row>
    <row r="32" spans="1:14" ht="18.75" customHeight="1">
      <c r="A32" s="222"/>
      <c r="B32" s="221"/>
      <c r="C32" s="244"/>
      <c r="D32" s="34" t="s">
        <v>1</v>
      </c>
      <c r="E32" s="76">
        <f>SUM(E30:E31)</f>
        <v>3002</v>
      </c>
      <c r="F32" s="76">
        <f aca="true" t="shared" si="9" ref="F32:N32">SUM(F30:F31)</f>
        <v>112</v>
      </c>
      <c r="G32" s="76">
        <f t="shared" si="9"/>
        <v>67451</v>
      </c>
      <c r="H32" s="76">
        <f t="shared" si="9"/>
        <v>2725</v>
      </c>
      <c r="I32" s="76">
        <f t="shared" si="9"/>
        <v>39</v>
      </c>
      <c r="J32" s="76">
        <f t="shared" si="9"/>
        <v>31005</v>
      </c>
      <c r="K32" s="76">
        <f t="shared" si="9"/>
        <v>1162</v>
      </c>
      <c r="L32" s="76">
        <f t="shared" si="9"/>
        <v>32</v>
      </c>
      <c r="M32" s="76">
        <f t="shared" si="9"/>
        <v>32171</v>
      </c>
      <c r="N32" s="76">
        <f t="shared" si="9"/>
        <v>1143</v>
      </c>
    </row>
    <row r="33" spans="1:14" ht="18.75" customHeight="1">
      <c r="A33" s="222"/>
      <c r="B33" s="237" t="s">
        <v>159</v>
      </c>
      <c r="C33" s="240" t="s">
        <v>15</v>
      </c>
      <c r="D33" s="13" t="s">
        <v>17</v>
      </c>
      <c r="E33" s="73">
        <v>0</v>
      </c>
      <c r="F33" s="73">
        <v>0</v>
      </c>
      <c r="G33" s="73">
        <v>0</v>
      </c>
      <c r="H33" s="73">
        <v>0</v>
      </c>
      <c r="I33" s="75">
        <v>0</v>
      </c>
      <c r="J33" s="75">
        <v>0</v>
      </c>
      <c r="K33" s="75">
        <v>0</v>
      </c>
      <c r="L33" s="73">
        <v>1</v>
      </c>
      <c r="M33" s="73">
        <v>1010</v>
      </c>
      <c r="N33" s="81">
        <v>30</v>
      </c>
    </row>
    <row r="34" spans="1:14" ht="18.75" customHeight="1">
      <c r="A34" s="222"/>
      <c r="B34" s="221"/>
      <c r="C34" s="241"/>
      <c r="D34" s="13" t="s">
        <v>84</v>
      </c>
      <c r="E34" s="73">
        <v>13</v>
      </c>
      <c r="F34" s="73">
        <v>2</v>
      </c>
      <c r="G34" s="73">
        <v>1040</v>
      </c>
      <c r="H34" s="73">
        <v>31</v>
      </c>
      <c r="I34" s="75">
        <v>1</v>
      </c>
      <c r="J34" s="75">
        <v>830</v>
      </c>
      <c r="K34" s="75">
        <v>25</v>
      </c>
      <c r="L34" s="73">
        <v>2</v>
      </c>
      <c r="M34" s="73">
        <v>2020</v>
      </c>
      <c r="N34" s="81">
        <v>61</v>
      </c>
    </row>
    <row r="35" spans="1:14" ht="18.75" customHeight="1">
      <c r="A35" s="222"/>
      <c r="B35" s="221"/>
      <c r="C35" s="237" t="s">
        <v>18</v>
      </c>
      <c r="D35" s="221"/>
      <c r="E35" s="73">
        <v>50</v>
      </c>
      <c r="F35" s="73">
        <v>6</v>
      </c>
      <c r="G35" s="73">
        <v>3767</v>
      </c>
      <c r="H35" s="73">
        <v>154</v>
      </c>
      <c r="I35" s="73">
        <v>1</v>
      </c>
      <c r="J35" s="73">
        <v>879</v>
      </c>
      <c r="K35" s="73">
        <v>44</v>
      </c>
      <c r="L35" s="75">
        <v>0</v>
      </c>
      <c r="M35" s="75">
        <v>0</v>
      </c>
      <c r="N35" s="81">
        <v>0</v>
      </c>
    </row>
    <row r="36" spans="1:14" ht="18.75" customHeight="1">
      <c r="A36" s="222"/>
      <c r="B36" s="221"/>
      <c r="C36" s="237" t="s">
        <v>1</v>
      </c>
      <c r="D36" s="221"/>
      <c r="E36" s="73">
        <f>SUM(E33:E35)</f>
        <v>63</v>
      </c>
      <c r="F36" s="73">
        <f aca="true" t="shared" si="10" ref="F36:M36">SUM(F33:F35)</f>
        <v>8</v>
      </c>
      <c r="G36" s="73">
        <f t="shared" si="10"/>
        <v>4807</v>
      </c>
      <c r="H36" s="73">
        <f t="shared" si="10"/>
        <v>185</v>
      </c>
      <c r="I36" s="73">
        <f t="shared" si="10"/>
        <v>2</v>
      </c>
      <c r="J36" s="73">
        <f t="shared" si="10"/>
        <v>1709</v>
      </c>
      <c r="K36" s="73">
        <f t="shared" si="10"/>
        <v>69</v>
      </c>
      <c r="L36" s="73">
        <f t="shared" si="10"/>
        <v>3</v>
      </c>
      <c r="M36" s="73">
        <f t="shared" si="10"/>
        <v>3030</v>
      </c>
      <c r="N36" s="81">
        <f>SUM(N33:N35)</f>
        <v>91</v>
      </c>
    </row>
    <row r="37" spans="1:14" ht="18.75" customHeight="1">
      <c r="A37" s="222"/>
      <c r="B37" s="229" t="s">
        <v>119</v>
      </c>
      <c r="C37" s="230"/>
      <c r="D37" s="39" t="s">
        <v>15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81">
        <v>0</v>
      </c>
    </row>
    <row r="38" spans="1:14" ht="18.75" customHeight="1">
      <c r="A38" s="222"/>
      <c r="B38" s="230"/>
      <c r="C38" s="230"/>
      <c r="D38" s="39" t="s">
        <v>16</v>
      </c>
      <c r="E38" s="73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81">
        <v>0</v>
      </c>
    </row>
    <row r="39" spans="1:14" ht="18.75" customHeight="1">
      <c r="A39" s="222"/>
      <c r="B39" s="230"/>
      <c r="C39" s="230"/>
      <c r="D39" s="12" t="s">
        <v>1</v>
      </c>
      <c r="E39" s="73">
        <f>SUM(E37:E38)</f>
        <v>0</v>
      </c>
      <c r="F39" s="73">
        <f aca="true" t="shared" si="11" ref="F39:M39">SUM(F37:F38)</f>
        <v>0</v>
      </c>
      <c r="G39" s="73">
        <f t="shared" si="11"/>
        <v>0</v>
      </c>
      <c r="H39" s="73">
        <f t="shared" si="11"/>
        <v>0</v>
      </c>
      <c r="I39" s="73">
        <f t="shared" si="11"/>
        <v>0</v>
      </c>
      <c r="J39" s="73">
        <f t="shared" si="11"/>
        <v>0</v>
      </c>
      <c r="K39" s="73">
        <f t="shared" si="11"/>
        <v>0</v>
      </c>
      <c r="L39" s="73">
        <f t="shared" si="11"/>
        <v>0</v>
      </c>
      <c r="M39" s="73">
        <f t="shared" si="11"/>
        <v>0</v>
      </c>
      <c r="N39" s="81">
        <f>SUM(N37:N38)</f>
        <v>0</v>
      </c>
    </row>
    <row r="40" spans="1:14" ht="18.75" customHeight="1">
      <c r="A40" s="222"/>
      <c r="B40" s="229" t="s">
        <v>120</v>
      </c>
      <c r="C40" s="230"/>
      <c r="D40" s="39" t="s">
        <v>15</v>
      </c>
      <c r="E40" s="73">
        <v>156</v>
      </c>
      <c r="F40" s="75">
        <v>2</v>
      </c>
      <c r="G40" s="75">
        <v>1268</v>
      </c>
      <c r="H40" s="75">
        <v>38</v>
      </c>
      <c r="I40" s="73">
        <v>1</v>
      </c>
      <c r="J40" s="73">
        <v>734</v>
      </c>
      <c r="K40" s="73">
        <v>22</v>
      </c>
      <c r="L40" s="75">
        <v>0</v>
      </c>
      <c r="M40" s="75">
        <v>0</v>
      </c>
      <c r="N40" s="81">
        <v>0</v>
      </c>
    </row>
    <row r="41" spans="1:14" ht="18.75" customHeight="1">
      <c r="A41" s="222"/>
      <c r="B41" s="230"/>
      <c r="C41" s="230"/>
      <c r="D41" s="39" t="s">
        <v>16</v>
      </c>
      <c r="E41" s="73">
        <v>435</v>
      </c>
      <c r="F41" s="73">
        <v>4</v>
      </c>
      <c r="G41" s="73">
        <v>2275</v>
      </c>
      <c r="H41" s="73">
        <v>113</v>
      </c>
      <c r="I41" s="73">
        <v>1</v>
      </c>
      <c r="J41" s="73">
        <v>702</v>
      </c>
      <c r="K41" s="73">
        <v>35</v>
      </c>
      <c r="L41" s="73">
        <v>1</v>
      </c>
      <c r="M41" s="73">
        <v>1075</v>
      </c>
      <c r="N41" s="81">
        <v>54</v>
      </c>
    </row>
    <row r="42" spans="1:14" ht="18.75" customHeight="1">
      <c r="A42" s="222"/>
      <c r="B42" s="230"/>
      <c r="C42" s="230"/>
      <c r="D42" s="12" t="s">
        <v>1</v>
      </c>
      <c r="E42" s="73">
        <f>SUM(E40:E41)</f>
        <v>591</v>
      </c>
      <c r="F42" s="73">
        <f aca="true" t="shared" si="12" ref="F42:M42">SUM(F40:F41)</f>
        <v>6</v>
      </c>
      <c r="G42" s="73">
        <f t="shared" si="12"/>
        <v>3543</v>
      </c>
      <c r="H42" s="73">
        <f>SUM(H40:H41)</f>
        <v>151</v>
      </c>
      <c r="I42" s="73">
        <f t="shared" si="12"/>
        <v>2</v>
      </c>
      <c r="J42" s="73">
        <f t="shared" si="12"/>
        <v>1436</v>
      </c>
      <c r="K42" s="73">
        <f t="shared" si="12"/>
        <v>57</v>
      </c>
      <c r="L42" s="73">
        <f t="shared" si="12"/>
        <v>1</v>
      </c>
      <c r="M42" s="73">
        <f t="shared" si="12"/>
        <v>1075</v>
      </c>
      <c r="N42" s="81">
        <f>SUM(N40:N41)</f>
        <v>54</v>
      </c>
    </row>
    <row r="43" spans="1:14" ht="18.75" customHeight="1">
      <c r="A43" s="222"/>
      <c r="B43" s="231" t="s">
        <v>166</v>
      </c>
      <c r="C43" s="262"/>
      <c r="D43" s="40" t="s">
        <v>15</v>
      </c>
      <c r="E43" s="76">
        <f>SUM(+E33+E34+E37+E40)</f>
        <v>169</v>
      </c>
      <c r="F43" s="76">
        <f aca="true" t="shared" si="13" ref="F43:N43">SUM(+F33+F34+F37+F40)</f>
        <v>4</v>
      </c>
      <c r="G43" s="76">
        <f t="shared" si="13"/>
        <v>2308</v>
      </c>
      <c r="H43" s="76">
        <f t="shared" si="13"/>
        <v>69</v>
      </c>
      <c r="I43" s="76">
        <f t="shared" si="13"/>
        <v>2</v>
      </c>
      <c r="J43" s="76">
        <f t="shared" si="13"/>
        <v>1564</v>
      </c>
      <c r="K43" s="76">
        <f t="shared" si="13"/>
        <v>47</v>
      </c>
      <c r="L43" s="76">
        <f t="shared" si="13"/>
        <v>3</v>
      </c>
      <c r="M43" s="76">
        <f t="shared" si="13"/>
        <v>3030</v>
      </c>
      <c r="N43" s="76">
        <f t="shared" si="13"/>
        <v>91</v>
      </c>
    </row>
    <row r="44" spans="1:14" ht="18.75" customHeight="1">
      <c r="A44" s="222"/>
      <c r="B44" s="263"/>
      <c r="C44" s="264"/>
      <c r="D44" s="40" t="s">
        <v>16</v>
      </c>
      <c r="E44" s="76">
        <f>SUM(E35+E38+E41)</f>
        <v>485</v>
      </c>
      <c r="F44" s="76">
        <f aca="true" t="shared" si="14" ref="F44:N44">SUM(F35+F38+F41)</f>
        <v>10</v>
      </c>
      <c r="G44" s="76">
        <f t="shared" si="14"/>
        <v>6042</v>
      </c>
      <c r="H44" s="76">
        <f t="shared" si="14"/>
        <v>267</v>
      </c>
      <c r="I44" s="76">
        <f t="shared" si="14"/>
        <v>2</v>
      </c>
      <c r="J44" s="76">
        <f t="shared" si="14"/>
        <v>1581</v>
      </c>
      <c r="K44" s="76">
        <f t="shared" si="14"/>
        <v>79</v>
      </c>
      <c r="L44" s="76">
        <f t="shared" si="14"/>
        <v>1</v>
      </c>
      <c r="M44" s="76">
        <f t="shared" si="14"/>
        <v>1075</v>
      </c>
      <c r="N44" s="76">
        <f t="shared" si="14"/>
        <v>54</v>
      </c>
    </row>
    <row r="45" spans="1:14" ht="18.75" customHeight="1">
      <c r="A45" s="222"/>
      <c r="B45" s="265"/>
      <c r="C45" s="266"/>
      <c r="D45" s="34" t="s">
        <v>1</v>
      </c>
      <c r="E45" s="76">
        <f>SUM(E36+E39+E42)</f>
        <v>654</v>
      </c>
      <c r="F45" s="76">
        <f aca="true" t="shared" si="15" ref="F45:N45">SUM(F36+F39+F42)</f>
        <v>14</v>
      </c>
      <c r="G45" s="76">
        <f t="shared" si="15"/>
        <v>8350</v>
      </c>
      <c r="H45" s="76">
        <f t="shared" si="15"/>
        <v>336</v>
      </c>
      <c r="I45" s="76">
        <f t="shared" si="15"/>
        <v>4</v>
      </c>
      <c r="J45" s="76">
        <f t="shared" si="15"/>
        <v>3145</v>
      </c>
      <c r="K45" s="76">
        <f t="shared" si="15"/>
        <v>126</v>
      </c>
      <c r="L45" s="76">
        <f t="shared" si="15"/>
        <v>4</v>
      </c>
      <c r="M45" s="76">
        <f t="shared" si="15"/>
        <v>4105</v>
      </c>
      <c r="N45" s="76">
        <f t="shared" si="15"/>
        <v>145</v>
      </c>
    </row>
    <row r="46" spans="1:14" ht="18.75" customHeight="1">
      <c r="A46" s="222"/>
      <c r="B46" s="279" t="s">
        <v>156</v>
      </c>
      <c r="C46" s="280"/>
      <c r="D46" s="40" t="s">
        <v>15</v>
      </c>
      <c r="E46" s="76">
        <f>SUM(E15+E30+E43)</f>
        <v>919</v>
      </c>
      <c r="F46" s="76">
        <f aca="true" t="shared" si="16" ref="F46:N47">SUM(F15+F30+F43)</f>
        <v>45</v>
      </c>
      <c r="G46" s="76">
        <f t="shared" si="16"/>
        <v>26872</v>
      </c>
      <c r="H46" s="76">
        <f t="shared" si="16"/>
        <v>804</v>
      </c>
      <c r="I46" s="76">
        <f t="shared" si="16"/>
        <v>22</v>
      </c>
      <c r="J46" s="76">
        <f t="shared" si="16"/>
        <v>17365</v>
      </c>
      <c r="K46" s="76">
        <f t="shared" si="16"/>
        <v>520</v>
      </c>
      <c r="L46" s="76">
        <f t="shared" si="16"/>
        <v>26</v>
      </c>
      <c r="M46" s="76">
        <f t="shared" si="16"/>
        <v>26245</v>
      </c>
      <c r="N46" s="76">
        <f t="shared" si="16"/>
        <v>787</v>
      </c>
    </row>
    <row r="47" spans="1:14" ht="18.75" customHeight="1">
      <c r="A47" s="222"/>
      <c r="B47" s="281"/>
      <c r="C47" s="282"/>
      <c r="D47" s="40" t="s">
        <v>16</v>
      </c>
      <c r="E47" s="76">
        <f>SUM(E16+E31+E44)</f>
        <v>24618</v>
      </c>
      <c r="F47" s="76">
        <f t="shared" si="16"/>
        <v>1196</v>
      </c>
      <c r="G47" s="76">
        <f t="shared" si="16"/>
        <v>706746</v>
      </c>
      <c r="H47" s="76">
        <f t="shared" si="16"/>
        <v>29656</v>
      </c>
      <c r="I47" s="76">
        <f t="shared" si="16"/>
        <v>713</v>
      </c>
      <c r="J47" s="76">
        <f t="shared" si="16"/>
        <v>566133</v>
      </c>
      <c r="K47" s="76">
        <f t="shared" si="16"/>
        <v>23950</v>
      </c>
      <c r="L47" s="76">
        <f t="shared" si="16"/>
        <v>423</v>
      </c>
      <c r="M47" s="76">
        <f t="shared" si="16"/>
        <v>421417</v>
      </c>
      <c r="N47" s="76">
        <f t="shared" si="16"/>
        <v>18659</v>
      </c>
    </row>
    <row r="48" spans="1:14" ht="18.75" customHeight="1">
      <c r="A48" s="222"/>
      <c r="B48" s="283"/>
      <c r="C48" s="284"/>
      <c r="D48" s="34" t="s">
        <v>1</v>
      </c>
      <c r="E48" s="76">
        <f>SUM(E46:E47)</f>
        <v>25537</v>
      </c>
      <c r="F48" s="76">
        <f aca="true" t="shared" si="17" ref="F48:N48">SUM(F46:F47)</f>
        <v>1241</v>
      </c>
      <c r="G48" s="76">
        <f t="shared" si="17"/>
        <v>733618</v>
      </c>
      <c r="H48" s="76">
        <f t="shared" si="17"/>
        <v>30460</v>
      </c>
      <c r="I48" s="76">
        <f t="shared" si="17"/>
        <v>735</v>
      </c>
      <c r="J48" s="76">
        <f t="shared" si="17"/>
        <v>583498</v>
      </c>
      <c r="K48" s="76">
        <f t="shared" si="17"/>
        <v>24470</v>
      </c>
      <c r="L48" s="76">
        <f t="shared" si="17"/>
        <v>449</v>
      </c>
      <c r="M48" s="76">
        <f t="shared" si="17"/>
        <v>447662</v>
      </c>
      <c r="N48" s="76">
        <f t="shared" si="17"/>
        <v>19446</v>
      </c>
    </row>
    <row r="49" spans="1:14" ht="18.75" customHeight="1">
      <c r="A49" s="239" t="s">
        <v>121</v>
      </c>
      <c r="B49" s="229" t="s">
        <v>122</v>
      </c>
      <c r="C49" s="230"/>
      <c r="D49" s="39" t="s">
        <v>15</v>
      </c>
      <c r="E49" s="82">
        <v>19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1">
        <v>0</v>
      </c>
    </row>
    <row r="50" spans="1:14" ht="18.75" customHeight="1">
      <c r="A50" s="222"/>
      <c r="B50" s="230"/>
      <c r="C50" s="230"/>
      <c r="D50" s="39" t="s">
        <v>16</v>
      </c>
      <c r="E50" s="84">
        <v>24838</v>
      </c>
      <c r="F50" s="84">
        <v>1755</v>
      </c>
      <c r="G50" s="84">
        <v>1010060</v>
      </c>
      <c r="H50" s="84">
        <v>22891</v>
      </c>
      <c r="I50" s="82">
        <v>282</v>
      </c>
      <c r="J50" s="85">
        <v>208510</v>
      </c>
      <c r="K50" s="84">
        <v>5709</v>
      </c>
      <c r="L50" s="82">
        <v>0</v>
      </c>
      <c r="M50" s="84">
        <v>0</v>
      </c>
      <c r="N50" s="81">
        <v>0</v>
      </c>
    </row>
    <row r="51" spans="1:14" ht="18.75" customHeight="1">
      <c r="A51" s="222"/>
      <c r="B51" s="230"/>
      <c r="C51" s="230"/>
      <c r="D51" s="12" t="s">
        <v>1</v>
      </c>
      <c r="E51" s="84">
        <f>SUM(E49:E50)</f>
        <v>24857</v>
      </c>
      <c r="F51" s="84">
        <f aca="true" t="shared" si="18" ref="F51:M51">SUM(F49:F50)</f>
        <v>1755</v>
      </c>
      <c r="G51" s="84">
        <f t="shared" si="18"/>
        <v>1010060</v>
      </c>
      <c r="H51" s="84">
        <f t="shared" si="18"/>
        <v>22891</v>
      </c>
      <c r="I51" s="84">
        <f t="shared" si="18"/>
        <v>282</v>
      </c>
      <c r="J51" s="84">
        <f t="shared" si="18"/>
        <v>208510</v>
      </c>
      <c r="K51" s="84">
        <f t="shared" si="18"/>
        <v>5709</v>
      </c>
      <c r="L51" s="84">
        <f t="shared" si="18"/>
        <v>0</v>
      </c>
      <c r="M51" s="84">
        <f t="shared" si="18"/>
        <v>0</v>
      </c>
      <c r="N51" s="81">
        <f>SUM(N49:N50)</f>
        <v>0</v>
      </c>
    </row>
    <row r="52" spans="1:14" ht="18.75" customHeight="1">
      <c r="A52" s="222"/>
      <c r="B52" s="227" t="s">
        <v>123</v>
      </c>
      <c r="C52" s="228"/>
      <c r="D52" s="39" t="s">
        <v>15</v>
      </c>
      <c r="E52" s="82">
        <v>167</v>
      </c>
      <c r="F52" s="82">
        <v>1</v>
      </c>
      <c r="G52" s="84">
        <v>546</v>
      </c>
      <c r="H52" s="82">
        <v>16</v>
      </c>
      <c r="I52" s="82">
        <v>0</v>
      </c>
      <c r="J52" s="82">
        <v>0</v>
      </c>
      <c r="K52" s="82">
        <v>0</v>
      </c>
      <c r="L52" s="83">
        <v>0</v>
      </c>
      <c r="M52" s="83">
        <v>0</v>
      </c>
      <c r="N52" s="81">
        <v>0</v>
      </c>
    </row>
    <row r="53" spans="1:14" ht="18.75" customHeight="1">
      <c r="A53" s="222"/>
      <c r="B53" s="228"/>
      <c r="C53" s="228"/>
      <c r="D53" s="39" t="s">
        <v>16</v>
      </c>
      <c r="E53" s="84">
        <v>8358</v>
      </c>
      <c r="F53" s="82">
        <v>43</v>
      </c>
      <c r="G53" s="85">
        <v>23099</v>
      </c>
      <c r="H53" s="84">
        <v>691</v>
      </c>
      <c r="I53" s="82">
        <v>0</v>
      </c>
      <c r="J53" s="84">
        <v>0</v>
      </c>
      <c r="K53" s="82">
        <v>0</v>
      </c>
      <c r="L53" s="82">
        <v>0</v>
      </c>
      <c r="M53" s="73">
        <v>0</v>
      </c>
      <c r="N53" s="81">
        <v>0</v>
      </c>
    </row>
    <row r="54" spans="1:14" ht="18.75" customHeight="1">
      <c r="A54" s="222"/>
      <c r="B54" s="228"/>
      <c r="C54" s="228"/>
      <c r="D54" s="12" t="s">
        <v>1</v>
      </c>
      <c r="E54" s="84">
        <f>SUM(E52:E53)</f>
        <v>8525</v>
      </c>
      <c r="F54" s="84">
        <f aca="true" t="shared" si="19" ref="F54:M54">SUM(F52:F53)</f>
        <v>44</v>
      </c>
      <c r="G54" s="84">
        <f t="shared" si="19"/>
        <v>23645</v>
      </c>
      <c r="H54" s="84">
        <f t="shared" si="19"/>
        <v>707</v>
      </c>
      <c r="I54" s="84">
        <f t="shared" si="19"/>
        <v>0</v>
      </c>
      <c r="J54" s="84">
        <f t="shared" si="19"/>
        <v>0</v>
      </c>
      <c r="K54" s="84">
        <f>SUM(K52:K53)</f>
        <v>0</v>
      </c>
      <c r="L54" s="84">
        <f t="shared" si="19"/>
        <v>0</v>
      </c>
      <c r="M54" s="84">
        <f t="shared" si="19"/>
        <v>0</v>
      </c>
      <c r="N54" s="81">
        <f>SUM(N52:N53)</f>
        <v>0</v>
      </c>
    </row>
    <row r="55" spans="1:14" ht="18.75" customHeight="1">
      <c r="A55" s="222"/>
      <c r="B55" s="229" t="s">
        <v>124</v>
      </c>
      <c r="C55" s="230"/>
      <c r="D55" s="39" t="s">
        <v>15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1">
        <v>0</v>
      </c>
    </row>
    <row r="56" spans="1:14" ht="18.75" customHeight="1">
      <c r="A56" s="222"/>
      <c r="B56" s="230"/>
      <c r="C56" s="230"/>
      <c r="D56" s="39" t="s">
        <v>16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1">
        <v>0</v>
      </c>
    </row>
    <row r="57" spans="1:14" ht="18.75" customHeight="1">
      <c r="A57" s="222"/>
      <c r="B57" s="230"/>
      <c r="C57" s="230"/>
      <c r="D57" s="12" t="s">
        <v>1</v>
      </c>
      <c r="E57" s="82">
        <f>SUM(E55:E56)</f>
        <v>0</v>
      </c>
      <c r="F57" s="82">
        <f aca="true" t="shared" si="20" ref="F57:M57">SUM(F55:F56)</f>
        <v>0</v>
      </c>
      <c r="G57" s="82">
        <f t="shared" si="20"/>
        <v>0</v>
      </c>
      <c r="H57" s="82">
        <f t="shared" si="20"/>
        <v>0</v>
      </c>
      <c r="I57" s="82">
        <f t="shared" si="20"/>
        <v>0</v>
      </c>
      <c r="J57" s="82">
        <f t="shared" si="20"/>
        <v>0</v>
      </c>
      <c r="K57" s="82">
        <f t="shared" si="20"/>
        <v>0</v>
      </c>
      <c r="L57" s="82">
        <f t="shared" si="20"/>
        <v>0</v>
      </c>
      <c r="M57" s="82">
        <f t="shared" si="20"/>
        <v>0</v>
      </c>
      <c r="N57" s="81">
        <f>SUM(N55:N56)</f>
        <v>0</v>
      </c>
    </row>
    <row r="58" spans="1:14" ht="18.75" customHeight="1">
      <c r="A58" s="222"/>
      <c r="B58" s="231" t="s">
        <v>147</v>
      </c>
      <c r="C58" s="232"/>
      <c r="D58" s="40" t="s">
        <v>15</v>
      </c>
      <c r="E58" s="86">
        <f>SUM(E49+E52+E55)</f>
        <v>186</v>
      </c>
      <c r="F58" s="86">
        <f aca="true" t="shared" si="21" ref="F58:N59">SUM(F49+F52+F55)</f>
        <v>1</v>
      </c>
      <c r="G58" s="76">
        <f t="shared" si="21"/>
        <v>546</v>
      </c>
      <c r="H58" s="86">
        <f t="shared" si="21"/>
        <v>16</v>
      </c>
      <c r="I58" s="86">
        <f t="shared" si="21"/>
        <v>0</v>
      </c>
      <c r="J58" s="86">
        <f t="shared" si="21"/>
        <v>0</v>
      </c>
      <c r="K58" s="86">
        <f t="shared" si="21"/>
        <v>0</v>
      </c>
      <c r="L58" s="86">
        <f t="shared" si="21"/>
        <v>0</v>
      </c>
      <c r="M58" s="86">
        <f t="shared" si="21"/>
        <v>0</v>
      </c>
      <c r="N58" s="86">
        <f t="shared" si="21"/>
        <v>0</v>
      </c>
    </row>
    <row r="59" spans="1:14" ht="18.75" customHeight="1">
      <c r="A59" s="222"/>
      <c r="B59" s="233"/>
      <c r="C59" s="234"/>
      <c r="D59" s="40" t="s">
        <v>16</v>
      </c>
      <c r="E59" s="87">
        <f>SUM(E50+E53+E56)</f>
        <v>33196</v>
      </c>
      <c r="F59" s="87">
        <f t="shared" si="21"/>
        <v>1798</v>
      </c>
      <c r="G59" s="87">
        <f t="shared" si="21"/>
        <v>1033159</v>
      </c>
      <c r="H59" s="87">
        <f t="shared" si="21"/>
        <v>23582</v>
      </c>
      <c r="I59" s="87">
        <f t="shared" si="21"/>
        <v>282</v>
      </c>
      <c r="J59" s="87">
        <f t="shared" si="21"/>
        <v>208510</v>
      </c>
      <c r="K59" s="87">
        <f t="shared" si="21"/>
        <v>5709</v>
      </c>
      <c r="L59" s="87">
        <f t="shared" si="21"/>
        <v>0</v>
      </c>
      <c r="M59" s="87">
        <f t="shared" si="21"/>
        <v>0</v>
      </c>
      <c r="N59" s="87">
        <f t="shared" si="21"/>
        <v>0</v>
      </c>
    </row>
    <row r="60" spans="1:14" ht="18.75" customHeight="1">
      <c r="A60" s="222"/>
      <c r="B60" s="235"/>
      <c r="C60" s="236"/>
      <c r="D60" s="34" t="s">
        <v>1</v>
      </c>
      <c r="E60" s="87">
        <f>SUM(E58:E59)</f>
        <v>33382</v>
      </c>
      <c r="F60" s="87">
        <f aca="true" t="shared" si="22" ref="F60:N60">SUM(F58:F59)</f>
        <v>1799</v>
      </c>
      <c r="G60" s="87">
        <f t="shared" si="22"/>
        <v>1033705</v>
      </c>
      <c r="H60" s="87">
        <f t="shared" si="22"/>
        <v>23598</v>
      </c>
      <c r="I60" s="87">
        <f t="shared" si="22"/>
        <v>282</v>
      </c>
      <c r="J60" s="87">
        <f t="shared" si="22"/>
        <v>208510</v>
      </c>
      <c r="K60" s="87">
        <f t="shared" si="22"/>
        <v>5709</v>
      </c>
      <c r="L60" s="87">
        <f t="shared" si="22"/>
        <v>0</v>
      </c>
      <c r="M60" s="87">
        <f t="shared" si="22"/>
        <v>0</v>
      </c>
      <c r="N60" s="87">
        <f t="shared" si="22"/>
        <v>0</v>
      </c>
    </row>
    <row r="61" spans="1:14" ht="18.75" customHeight="1">
      <c r="A61" s="247" t="s">
        <v>146</v>
      </c>
      <c r="B61" s="248"/>
      <c r="C61" s="249"/>
      <c r="D61" s="40" t="s">
        <v>15</v>
      </c>
      <c r="E61" s="87">
        <f>E46+E58</f>
        <v>1105</v>
      </c>
      <c r="F61" s="87">
        <f aca="true" t="shared" si="23" ref="F61:N62">F46+F58</f>
        <v>46</v>
      </c>
      <c r="G61" s="87">
        <f t="shared" si="23"/>
        <v>27418</v>
      </c>
      <c r="H61" s="87">
        <f t="shared" si="23"/>
        <v>820</v>
      </c>
      <c r="I61" s="87">
        <f t="shared" si="23"/>
        <v>22</v>
      </c>
      <c r="J61" s="87">
        <f t="shared" si="23"/>
        <v>17365</v>
      </c>
      <c r="K61" s="87">
        <f t="shared" si="23"/>
        <v>520</v>
      </c>
      <c r="L61" s="87">
        <f t="shared" si="23"/>
        <v>26</v>
      </c>
      <c r="M61" s="87">
        <f t="shared" si="23"/>
        <v>26245</v>
      </c>
      <c r="N61" s="87">
        <f t="shared" si="23"/>
        <v>787</v>
      </c>
    </row>
    <row r="62" spans="1:14" ht="18.75" customHeight="1">
      <c r="A62" s="250"/>
      <c r="B62" s="251"/>
      <c r="C62" s="252"/>
      <c r="D62" s="40" t="s">
        <v>16</v>
      </c>
      <c r="E62" s="87">
        <f>E47+E59</f>
        <v>57814</v>
      </c>
      <c r="F62" s="87">
        <f t="shared" si="23"/>
        <v>2994</v>
      </c>
      <c r="G62" s="87">
        <f t="shared" si="23"/>
        <v>1739905</v>
      </c>
      <c r="H62" s="87">
        <f t="shared" si="23"/>
        <v>53238</v>
      </c>
      <c r="I62" s="87">
        <f t="shared" si="23"/>
        <v>995</v>
      </c>
      <c r="J62" s="87">
        <f t="shared" si="23"/>
        <v>774643</v>
      </c>
      <c r="K62" s="87">
        <f t="shared" si="23"/>
        <v>29659</v>
      </c>
      <c r="L62" s="87">
        <f t="shared" si="23"/>
        <v>423</v>
      </c>
      <c r="M62" s="87">
        <f t="shared" si="23"/>
        <v>421417</v>
      </c>
      <c r="N62" s="87">
        <f t="shared" si="23"/>
        <v>18659</v>
      </c>
    </row>
    <row r="63" spans="1:14" ht="18.75" customHeight="1" thickBot="1">
      <c r="A63" s="253"/>
      <c r="B63" s="254"/>
      <c r="C63" s="255"/>
      <c r="D63" s="37" t="s">
        <v>1</v>
      </c>
      <c r="E63" s="88">
        <f>SUM(E61:E62)</f>
        <v>58919</v>
      </c>
      <c r="F63" s="88">
        <f aca="true" t="shared" si="24" ref="F63:N63">SUM(F61:F62)</f>
        <v>3040</v>
      </c>
      <c r="G63" s="88">
        <f t="shared" si="24"/>
        <v>1767323</v>
      </c>
      <c r="H63" s="88">
        <f t="shared" si="24"/>
        <v>54058</v>
      </c>
      <c r="I63" s="88">
        <f t="shared" si="24"/>
        <v>1017</v>
      </c>
      <c r="J63" s="88">
        <f t="shared" si="24"/>
        <v>792008</v>
      </c>
      <c r="K63" s="88">
        <f t="shared" si="24"/>
        <v>30179</v>
      </c>
      <c r="L63" s="88">
        <f t="shared" si="24"/>
        <v>449</v>
      </c>
      <c r="M63" s="88">
        <f t="shared" si="24"/>
        <v>447662</v>
      </c>
      <c r="N63" s="88">
        <f t="shared" si="24"/>
        <v>19446</v>
      </c>
    </row>
    <row r="64" spans="1:14" ht="13.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ht="17.25">
      <c r="A65" s="217" t="s">
        <v>82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89"/>
      <c r="M65" s="89"/>
      <c r="N65" s="38"/>
    </row>
  </sheetData>
  <sheetProtection/>
  <mergeCells count="35">
    <mergeCell ref="A61:C63"/>
    <mergeCell ref="B37:C39"/>
    <mergeCell ref="B40:C42"/>
    <mergeCell ref="B46:C48"/>
    <mergeCell ref="A49:A60"/>
    <mergeCell ref="B49:C51"/>
    <mergeCell ref="B52:C54"/>
    <mergeCell ref="B55:C57"/>
    <mergeCell ref="B58:C60"/>
    <mergeCell ref="B43:C45"/>
    <mergeCell ref="B18:B32"/>
    <mergeCell ref="C18:C20"/>
    <mergeCell ref="C30:C32"/>
    <mergeCell ref="B33:B36"/>
    <mergeCell ref="C33:C34"/>
    <mergeCell ref="C35:D35"/>
    <mergeCell ref="C36:D36"/>
    <mergeCell ref="L7:L8"/>
    <mergeCell ref="I7:I8"/>
    <mergeCell ref="F7:F8"/>
    <mergeCell ref="A6:D8"/>
    <mergeCell ref="E6:E8"/>
    <mergeCell ref="F6:H6"/>
    <mergeCell ref="I6:K6"/>
    <mergeCell ref="L6:N6"/>
    <mergeCell ref="A65:K65"/>
    <mergeCell ref="A4:I5"/>
    <mergeCell ref="C21:C23"/>
    <mergeCell ref="C24:C26"/>
    <mergeCell ref="C27:C29"/>
    <mergeCell ref="A9:A48"/>
    <mergeCell ref="B9:B17"/>
    <mergeCell ref="C9:C11"/>
    <mergeCell ref="C12:C14"/>
    <mergeCell ref="C15:C1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63"/>
  <sheetViews>
    <sheetView view="pageBreakPreview" zoomScale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8.125" style="49" customWidth="1"/>
    <col min="2" max="2" width="11.125" style="49" customWidth="1"/>
    <col min="3" max="3" width="10.50390625" style="49" customWidth="1"/>
    <col min="4" max="4" width="8.125" style="49" customWidth="1"/>
    <col min="5" max="5" width="11.125" style="49" customWidth="1"/>
    <col min="6" max="6" width="10.50390625" style="49" customWidth="1"/>
    <col min="7" max="7" width="8.125" style="49" customWidth="1"/>
    <col min="8" max="8" width="11.125" style="49" customWidth="1"/>
    <col min="9" max="9" width="10.50390625" style="49" customWidth="1"/>
    <col min="10" max="10" width="8.125" style="49" customWidth="1"/>
    <col min="11" max="11" width="11.125" style="49" customWidth="1"/>
    <col min="12" max="12" width="10.50390625" style="49" customWidth="1"/>
    <col min="13" max="16384" width="9.00390625" style="49" customWidth="1"/>
  </cols>
  <sheetData>
    <row r="4" spans="1:5" ht="13.5">
      <c r="A4" s="285"/>
      <c r="B4" s="285"/>
      <c r="C4" s="285"/>
      <c r="D4" s="285"/>
      <c r="E4" s="285"/>
    </row>
    <row r="5" ht="14.25" thickBot="1"/>
    <row r="6" spans="1:12" ht="16.5" customHeight="1">
      <c r="A6" s="286" t="s">
        <v>27</v>
      </c>
      <c r="B6" s="287"/>
      <c r="C6" s="287"/>
      <c r="D6" s="286" t="s">
        <v>28</v>
      </c>
      <c r="E6" s="287"/>
      <c r="F6" s="287"/>
      <c r="G6" s="286" t="s">
        <v>29</v>
      </c>
      <c r="H6" s="287"/>
      <c r="I6" s="287"/>
      <c r="J6" s="286" t="s">
        <v>22</v>
      </c>
      <c r="K6" s="287"/>
      <c r="L6" s="288"/>
    </row>
    <row r="7" spans="1:12" ht="16.5" customHeight="1">
      <c r="A7" s="289" t="s">
        <v>14</v>
      </c>
      <c r="B7" s="44" t="s">
        <v>83</v>
      </c>
      <c r="C7" s="44" t="s">
        <v>85</v>
      </c>
      <c r="D7" s="289" t="s">
        <v>14</v>
      </c>
      <c r="E7" s="44" t="s">
        <v>83</v>
      </c>
      <c r="F7" s="44" t="s">
        <v>85</v>
      </c>
      <c r="G7" s="289" t="s">
        <v>14</v>
      </c>
      <c r="H7" s="44" t="s">
        <v>83</v>
      </c>
      <c r="I7" s="44" t="s">
        <v>85</v>
      </c>
      <c r="J7" s="289" t="s">
        <v>14</v>
      </c>
      <c r="K7" s="44" t="s">
        <v>83</v>
      </c>
      <c r="L7" s="45" t="s">
        <v>85</v>
      </c>
    </row>
    <row r="8" spans="1:12" ht="16.5" customHeight="1">
      <c r="A8" s="289"/>
      <c r="B8" s="25" t="s">
        <v>140</v>
      </c>
      <c r="C8" s="25" t="s">
        <v>141</v>
      </c>
      <c r="D8" s="289"/>
      <c r="E8" s="25" t="s">
        <v>140</v>
      </c>
      <c r="F8" s="25" t="s">
        <v>141</v>
      </c>
      <c r="G8" s="289"/>
      <c r="H8" s="25" t="s">
        <v>140</v>
      </c>
      <c r="I8" s="25" t="s">
        <v>141</v>
      </c>
      <c r="J8" s="289"/>
      <c r="K8" s="25" t="s">
        <v>140</v>
      </c>
      <c r="L8" s="32" t="s">
        <v>141</v>
      </c>
    </row>
    <row r="9" spans="1:12" ht="18.75" customHeight="1">
      <c r="A9" s="90">
        <v>0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1</v>
      </c>
      <c r="H9" s="90">
        <v>1625</v>
      </c>
      <c r="I9" s="90">
        <v>23</v>
      </c>
      <c r="J9" s="90">
        <f>G9+D9+A9+'94'!L9+'94'!I9+'94'!F9</f>
        <v>1</v>
      </c>
      <c r="K9" s="90">
        <f>H9+E9+B9+'94'!M9+'94'!J9+'94'!G9</f>
        <v>1625</v>
      </c>
      <c r="L9" s="91">
        <f>I9+F9+C9+'94'!N9+'94'!K9+'94'!H9</f>
        <v>23</v>
      </c>
    </row>
    <row r="10" spans="1:12" ht="18.75" customHeight="1">
      <c r="A10" s="90">
        <v>203</v>
      </c>
      <c r="B10" s="90">
        <v>244323</v>
      </c>
      <c r="C10" s="90">
        <v>11148</v>
      </c>
      <c r="D10" s="90">
        <v>148</v>
      </c>
      <c r="E10" s="90">
        <v>207102</v>
      </c>
      <c r="F10" s="90">
        <v>9695</v>
      </c>
      <c r="G10" s="90">
        <v>472</v>
      </c>
      <c r="H10" s="90">
        <v>1192101</v>
      </c>
      <c r="I10" s="90">
        <v>57357</v>
      </c>
      <c r="J10" s="90">
        <f>G10+D10+A10+'94'!L10+'94'!I10+'94'!F10</f>
        <v>2219</v>
      </c>
      <c r="K10" s="90">
        <f>H10+E10+B10+'94'!M10+'94'!J10+'94'!G10</f>
        <v>2687668</v>
      </c>
      <c r="L10" s="91">
        <f>I10+F10+C10+'94'!N10+'94'!K10+'94'!H10</f>
        <v>125618</v>
      </c>
    </row>
    <row r="11" spans="1:12" ht="18.75" customHeight="1">
      <c r="A11" s="90">
        <f>SUM(A9:A10)</f>
        <v>203</v>
      </c>
      <c r="B11" s="90">
        <f aca="true" t="shared" si="0" ref="B11:I11">SUM(B9:B10)</f>
        <v>244323</v>
      </c>
      <c r="C11" s="90">
        <f t="shared" si="0"/>
        <v>11148</v>
      </c>
      <c r="D11" s="90">
        <f t="shared" si="0"/>
        <v>148</v>
      </c>
      <c r="E11" s="90">
        <f t="shared" si="0"/>
        <v>207102</v>
      </c>
      <c r="F11" s="90">
        <f t="shared" si="0"/>
        <v>9695</v>
      </c>
      <c r="G11" s="90">
        <f t="shared" si="0"/>
        <v>473</v>
      </c>
      <c r="H11" s="90">
        <f t="shared" si="0"/>
        <v>1193726</v>
      </c>
      <c r="I11" s="90">
        <f t="shared" si="0"/>
        <v>57380</v>
      </c>
      <c r="J11" s="90">
        <f>SUM(J9:J10)</f>
        <v>2220</v>
      </c>
      <c r="K11" s="90">
        <f>SUM(K9:K10)</f>
        <v>2689293</v>
      </c>
      <c r="L11" s="91">
        <f>SUM(L9:L10)</f>
        <v>125641</v>
      </c>
    </row>
    <row r="12" spans="1:12" ht="18.75" customHeight="1">
      <c r="A12" s="90">
        <v>0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f>G12+D12+A12+'94'!L12+'94'!I12+'94'!F12</f>
        <v>0</v>
      </c>
      <c r="K12" s="90">
        <f>H12+E12+B12+'94'!M12+'94'!J12+'94'!G12</f>
        <v>0</v>
      </c>
      <c r="L12" s="91">
        <f>I12+F12+C12+'94'!N12+'94'!K12+'94'!H12</f>
        <v>0</v>
      </c>
    </row>
    <row r="13" spans="1:12" ht="18.75" customHeight="1">
      <c r="A13" s="90">
        <v>46</v>
      </c>
      <c r="B13" s="90">
        <v>54100</v>
      </c>
      <c r="C13" s="90">
        <v>2212</v>
      </c>
      <c r="D13" s="90">
        <v>10</v>
      </c>
      <c r="E13" s="90">
        <v>13917</v>
      </c>
      <c r="F13" s="90">
        <v>681</v>
      </c>
      <c r="G13" s="90">
        <v>3</v>
      </c>
      <c r="H13" s="90">
        <v>4854</v>
      </c>
      <c r="I13" s="90">
        <v>243</v>
      </c>
      <c r="J13" s="90">
        <f>G13+D13+A13+'94'!L13+'94'!I13+'94'!F13</f>
        <v>883</v>
      </c>
      <c r="K13" s="90">
        <f>H13+E13+B13+'94'!M13+'94'!J13+'94'!G13</f>
        <v>647280</v>
      </c>
      <c r="L13" s="91">
        <f>I13+F13+C13+'94'!N13+'94'!K13+'94'!H13</f>
        <v>24457</v>
      </c>
    </row>
    <row r="14" spans="1:12" ht="18.75" customHeight="1">
      <c r="A14" s="90">
        <f>SUM(A12:A13)</f>
        <v>46</v>
      </c>
      <c r="B14" s="90">
        <f aca="true" t="shared" si="1" ref="B14:I14">SUM(B12:B13)</f>
        <v>54100</v>
      </c>
      <c r="C14" s="90">
        <f t="shared" si="1"/>
        <v>2212</v>
      </c>
      <c r="D14" s="90">
        <f t="shared" si="1"/>
        <v>10</v>
      </c>
      <c r="E14" s="90">
        <f t="shared" si="1"/>
        <v>13917</v>
      </c>
      <c r="F14" s="90">
        <f t="shared" si="1"/>
        <v>681</v>
      </c>
      <c r="G14" s="90">
        <f t="shared" si="1"/>
        <v>3</v>
      </c>
      <c r="H14" s="90">
        <f t="shared" si="1"/>
        <v>4854</v>
      </c>
      <c r="I14" s="90">
        <f t="shared" si="1"/>
        <v>243</v>
      </c>
      <c r="J14" s="90">
        <f>SUM(J12:J13)</f>
        <v>883</v>
      </c>
      <c r="K14" s="90">
        <f>SUM(K12:K13)</f>
        <v>647280</v>
      </c>
      <c r="L14" s="91">
        <f>SUM(L12:L13)</f>
        <v>24457</v>
      </c>
    </row>
    <row r="15" spans="1:12" ht="18.75" customHeight="1">
      <c r="A15" s="92">
        <f>SUM(A9+A12)</f>
        <v>0</v>
      </c>
      <c r="B15" s="92">
        <f aca="true" t="shared" si="2" ref="B15:I15">SUM(B9+B12)</f>
        <v>0</v>
      </c>
      <c r="C15" s="92">
        <f t="shared" si="2"/>
        <v>0</v>
      </c>
      <c r="D15" s="92">
        <f t="shared" si="2"/>
        <v>0</v>
      </c>
      <c r="E15" s="92">
        <f t="shared" si="2"/>
        <v>0</v>
      </c>
      <c r="F15" s="92">
        <f t="shared" si="2"/>
        <v>0</v>
      </c>
      <c r="G15" s="92">
        <f t="shared" si="2"/>
        <v>1</v>
      </c>
      <c r="H15" s="92">
        <f t="shared" si="2"/>
        <v>1625</v>
      </c>
      <c r="I15" s="92">
        <f t="shared" si="2"/>
        <v>23</v>
      </c>
      <c r="J15" s="92">
        <f aca="true" t="shared" si="3" ref="J15:L16">SUM(J9+J12)</f>
        <v>1</v>
      </c>
      <c r="K15" s="92">
        <f t="shared" si="3"/>
        <v>1625</v>
      </c>
      <c r="L15" s="93">
        <f t="shared" si="3"/>
        <v>23</v>
      </c>
    </row>
    <row r="16" spans="1:12" ht="18.75" customHeight="1">
      <c r="A16" s="92">
        <f>SUM(A10+A13)</f>
        <v>249</v>
      </c>
      <c r="B16" s="92">
        <f aca="true" t="shared" si="4" ref="B16:I16">SUM(B10+B13)</f>
        <v>298423</v>
      </c>
      <c r="C16" s="92">
        <f t="shared" si="4"/>
        <v>13360</v>
      </c>
      <c r="D16" s="92">
        <f t="shared" si="4"/>
        <v>158</v>
      </c>
      <c r="E16" s="92">
        <f t="shared" si="4"/>
        <v>221019</v>
      </c>
      <c r="F16" s="92">
        <f t="shared" si="4"/>
        <v>10376</v>
      </c>
      <c r="G16" s="92">
        <f t="shared" si="4"/>
        <v>475</v>
      </c>
      <c r="H16" s="92">
        <f t="shared" si="4"/>
        <v>1196955</v>
      </c>
      <c r="I16" s="92">
        <f t="shared" si="4"/>
        <v>57600</v>
      </c>
      <c r="J16" s="92">
        <f t="shared" si="3"/>
        <v>3102</v>
      </c>
      <c r="K16" s="92">
        <f t="shared" si="3"/>
        <v>3334948</v>
      </c>
      <c r="L16" s="93">
        <f t="shared" si="3"/>
        <v>150075</v>
      </c>
    </row>
    <row r="17" spans="1:12" ht="18.75" customHeight="1">
      <c r="A17" s="92">
        <f>SUM(A15:A16)</f>
        <v>249</v>
      </c>
      <c r="B17" s="92">
        <f aca="true" t="shared" si="5" ref="B17:I17">SUM(B15:B16)</f>
        <v>298423</v>
      </c>
      <c r="C17" s="92">
        <f t="shared" si="5"/>
        <v>13360</v>
      </c>
      <c r="D17" s="92">
        <f t="shared" si="5"/>
        <v>158</v>
      </c>
      <c r="E17" s="92">
        <f t="shared" si="5"/>
        <v>221019</v>
      </c>
      <c r="F17" s="92">
        <f t="shared" si="5"/>
        <v>10376</v>
      </c>
      <c r="G17" s="92">
        <f t="shared" si="5"/>
        <v>476</v>
      </c>
      <c r="H17" s="92">
        <f t="shared" si="5"/>
        <v>1198580</v>
      </c>
      <c r="I17" s="92">
        <f t="shared" si="5"/>
        <v>57623</v>
      </c>
      <c r="J17" s="92">
        <f>SUM(J15:J16)</f>
        <v>3103</v>
      </c>
      <c r="K17" s="92">
        <f>SUM(K15:K16)</f>
        <v>3336573</v>
      </c>
      <c r="L17" s="93">
        <f>SUM(L15:L16)</f>
        <v>150098</v>
      </c>
    </row>
    <row r="18" spans="1:12" ht="18.75" customHeight="1">
      <c r="A18" s="90">
        <v>9</v>
      </c>
      <c r="B18" s="90">
        <v>10739</v>
      </c>
      <c r="C18" s="94">
        <v>322</v>
      </c>
      <c r="D18" s="90">
        <v>13</v>
      </c>
      <c r="E18" s="90">
        <v>17980</v>
      </c>
      <c r="F18" s="90">
        <v>539</v>
      </c>
      <c r="G18" s="90">
        <v>25</v>
      </c>
      <c r="H18" s="90">
        <v>89527</v>
      </c>
      <c r="I18" s="90">
        <v>2485</v>
      </c>
      <c r="J18" s="90">
        <f>G18+D18+A18+'94'!L18+'94'!I18+'94'!F18</f>
        <v>124</v>
      </c>
      <c r="K18" s="90">
        <f>H18+E18+B18+'94'!M18+'94'!J18+'94'!G18</f>
        <v>176274</v>
      </c>
      <c r="L18" s="91">
        <f>I18+F18+C18+'94'!N18+'94'!K18+'94'!H18</f>
        <v>5084</v>
      </c>
    </row>
    <row r="19" spans="1:12" ht="18.75" customHeight="1">
      <c r="A19" s="94">
        <v>13</v>
      </c>
      <c r="B19" s="90">
        <v>15629</v>
      </c>
      <c r="C19" s="90">
        <v>774</v>
      </c>
      <c r="D19" s="94">
        <v>8</v>
      </c>
      <c r="E19" s="90">
        <v>11365</v>
      </c>
      <c r="F19" s="94">
        <v>568</v>
      </c>
      <c r="G19" s="90">
        <v>7</v>
      </c>
      <c r="H19" s="94">
        <v>13133</v>
      </c>
      <c r="I19" s="94">
        <v>656</v>
      </c>
      <c r="J19" s="90">
        <f>G19+D19+A19+'94'!L19+'94'!I19+'94'!F19</f>
        <v>77</v>
      </c>
      <c r="K19" s="90">
        <f>H19+E19+B19+'94'!M19+'94'!J19+'94'!G19</f>
        <v>74427</v>
      </c>
      <c r="L19" s="91">
        <f>I19+F19+C19+'94'!N19+'94'!K19+'94'!H19</f>
        <v>3711</v>
      </c>
    </row>
    <row r="20" spans="1:12" ht="18.75" customHeight="1">
      <c r="A20" s="94">
        <f aca="true" t="shared" si="6" ref="A20:I20">SUM(A18:A19)</f>
        <v>22</v>
      </c>
      <c r="B20" s="94">
        <f t="shared" si="6"/>
        <v>26368</v>
      </c>
      <c r="C20" s="94">
        <f t="shared" si="6"/>
        <v>1096</v>
      </c>
      <c r="D20" s="94">
        <f t="shared" si="6"/>
        <v>21</v>
      </c>
      <c r="E20" s="94">
        <f t="shared" si="6"/>
        <v>29345</v>
      </c>
      <c r="F20" s="94">
        <f t="shared" si="6"/>
        <v>1107</v>
      </c>
      <c r="G20" s="94">
        <f t="shared" si="6"/>
        <v>32</v>
      </c>
      <c r="H20" s="94">
        <f t="shared" si="6"/>
        <v>102660</v>
      </c>
      <c r="I20" s="94">
        <f t="shared" si="6"/>
        <v>3141</v>
      </c>
      <c r="J20" s="94">
        <f>SUM(J18:J19)</f>
        <v>201</v>
      </c>
      <c r="K20" s="94">
        <f>SUM(K18:K19)</f>
        <v>250701</v>
      </c>
      <c r="L20" s="95">
        <f>SUM(L18:L19)</f>
        <v>8795</v>
      </c>
    </row>
    <row r="21" spans="1:12" ht="18.75" customHeight="1">
      <c r="A21" s="90">
        <v>0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4">
        <v>5</v>
      </c>
      <c r="H21" s="94">
        <v>19619</v>
      </c>
      <c r="I21" s="94">
        <v>588</v>
      </c>
      <c r="J21" s="90">
        <f>G21+D21+A21+'94'!L21+'94'!I21+'94'!F21</f>
        <v>12</v>
      </c>
      <c r="K21" s="90">
        <f>H21+E21+B21+'94'!M21+'94'!J21+'94'!G21</f>
        <v>25171</v>
      </c>
      <c r="L21" s="91">
        <f>I21+F21+C21+'94'!N21+'94'!K21+'94'!H21</f>
        <v>754</v>
      </c>
    </row>
    <row r="22" spans="1:12" ht="18.75" customHeight="1">
      <c r="A22" s="90">
        <v>0</v>
      </c>
      <c r="B22" s="90">
        <v>0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4">
        <v>0</v>
      </c>
      <c r="I22" s="90">
        <v>0</v>
      </c>
      <c r="J22" s="90">
        <f>G22+D22+A22+'94'!L22+'94'!I22+'94'!F22</f>
        <v>2</v>
      </c>
      <c r="K22" s="90">
        <f>H22+E22+B22+'94'!M22+'94'!J22+'94'!G22</f>
        <v>1336</v>
      </c>
      <c r="L22" s="91">
        <f>I22+F22+C22+'94'!N22+'94'!K22+'94'!H22</f>
        <v>67</v>
      </c>
    </row>
    <row r="23" spans="1:12" ht="18.75" customHeight="1">
      <c r="A23" s="90">
        <f aca="true" t="shared" si="7" ref="A23:I23">SUM(A21:A22)</f>
        <v>0</v>
      </c>
      <c r="B23" s="90">
        <f t="shared" si="7"/>
        <v>0</v>
      </c>
      <c r="C23" s="90">
        <f t="shared" si="7"/>
        <v>0</v>
      </c>
      <c r="D23" s="90">
        <f t="shared" si="7"/>
        <v>0</v>
      </c>
      <c r="E23" s="90">
        <f t="shared" si="7"/>
        <v>0</v>
      </c>
      <c r="F23" s="90">
        <f t="shared" si="7"/>
        <v>0</v>
      </c>
      <c r="G23" s="90">
        <f t="shared" si="7"/>
        <v>5</v>
      </c>
      <c r="H23" s="90">
        <f t="shared" si="7"/>
        <v>19619</v>
      </c>
      <c r="I23" s="90">
        <f t="shared" si="7"/>
        <v>588</v>
      </c>
      <c r="J23" s="90">
        <f>SUM(J21:J22)</f>
        <v>14</v>
      </c>
      <c r="K23" s="90">
        <f>SUM(K21:K22)</f>
        <v>26507</v>
      </c>
      <c r="L23" s="91">
        <f>SUM(L21:L22)</f>
        <v>821</v>
      </c>
    </row>
    <row r="24" spans="1:12" ht="18.75" customHeight="1">
      <c r="A24" s="90">
        <v>0</v>
      </c>
      <c r="B24" s="90">
        <v>0</v>
      </c>
      <c r="C24" s="90">
        <v>0</v>
      </c>
      <c r="D24" s="90">
        <v>0</v>
      </c>
      <c r="E24" s="90">
        <v>0</v>
      </c>
      <c r="F24" s="90">
        <v>0</v>
      </c>
      <c r="G24" s="90">
        <v>1</v>
      </c>
      <c r="H24" s="90">
        <v>1603</v>
      </c>
      <c r="I24" s="90">
        <v>48</v>
      </c>
      <c r="J24" s="90">
        <f>G24+D24+A24+'94'!L24+'94'!I24+'94'!F24</f>
        <v>1</v>
      </c>
      <c r="K24" s="90">
        <f>H24+E24+B24+'94'!M24+'94'!J24+'94'!G24</f>
        <v>1603</v>
      </c>
      <c r="L24" s="91">
        <f>I24+F24+C24+'94'!N24+'94'!K24+'94'!H24</f>
        <v>48</v>
      </c>
    </row>
    <row r="25" spans="1:12" ht="18.75" customHeight="1">
      <c r="A25" s="90">
        <v>0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f>G25+D25+A25+'94'!L25+'94'!I25+'94'!F25</f>
        <v>0</v>
      </c>
      <c r="K25" s="90">
        <f>H25+E25+B25+'94'!M25+'94'!J25+'94'!G25</f>
        <v>0</v>
      </c>
      <c r="L25" s="91">
        <f>I25+F25+C25+'94'!N25+'94'!K25+'94'!H25</f>
        <v>0</v>
      </c>
    </row>
    <row r="26" spans="1:12" ht="18.75" customHeight="1">
      <c r="A26" s="90">
        <f aca="true" t="shared" si="8" ref="A26:I26">SUM(A24:A25)</f>
        <v>0</v>
      </c>
      <c r="B26" s="90">
        <f t="shared" si="8"/>
        <v>0</v>
      </c>
      <c r="C26" s="90">
        <f t="shared" si="8"/>
        <v>0</v>
      </c>
      <c r="D26" s="90">
        <f t="shared" si="8"/>
        <v>0</v>
      </c>
      <c r="E26" s="90">
        <f t="shared" si="8"/>
        <v>0</v>
      </c>
      <c r="F26" s="90">
        <f t="shared" si="8"/>
        <v>0</v>
      </c>
      <c r="G26" s="90">
        <f t="shared" si="8"/>
        <v>1</v>
      </c>
      <c r="H26" s="90">
        <f t="shared" si="8"/>
        <v>1603</v>
      </c>
      <c r="I26" s="90">
        <f t="shared" si="8"/>
        <v>48</v>
      </c>
      <c r="J26" s="90">
        <f>SUM(J24:J25)</f>
        <v>1</v>
      </c>
      <c r="K26" s="90">
        <f>SUM(K24:K25)</f>
        <v>1603</v>
      </c>
      <c r="L26" s="91">
        <f>SUM(L24:L25)</f>
        <v>48</v>
      </c>
    </row>
    <row r="27" spans="1:12" ht="18.75" customHeight="1">
      <c r="A27" s="90">
        <v>0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f>G27+D27+A27+'94'!L27+'94'!I27+'94'!F27</f>
        <v>0</v>
      </c>
      <c r="K27" s="90">
        <f>H27+E27+B27+'94'!M27+'94'!J27+'94'!G27</f>
        <v>0</v>
      </c>
      <c r="L27" s="91">
        <f>I27+F27+C27+'94'!N27+'94'!K27+'94'!H27</f>
        <v>0</v>
      </c>
    </row>
    <row r="28" spans="1:12" ht="18.75" customHeight="1">
      <c r="A28" s="90">
        <v>2</v>
      </c>
      <c r="B28" s="90">
        <v>2338</v>
      </c>
      <c r="C28" s="90">
        <v>117</v>
      </c>
      <c r="D28" s="90">
        <v>2</v>
      </c>
      <c r="E28" s="90">
        <v>2812</v>
      </c>
      <c r="F28" s="90">
        <v>141</v>
      </c>
      <c r="G28" s="90">
        <v>0</v>
      </c>
      <c r="H28" s="90">
        <v>0</v>
      </c>
      <c r="I28" s="90">
        <v>0</v>
      </c>
      <c r="J28" s="90">
        <f>G28+D28+A28+'94'!L28+'94'!I28+'94'!F28</f>
        <v>52</v>
      </c>
      <c r="K28" s="90">
        <f>H28+E28+B28+'94'!M28+'94'!J28+'94'!G28</f>
        <v>36561</v>
      </c>
      <c r="L28" s="91">
        <f>I28+F28+C28+'94'!N28+'94'!K28+'94'!H28</f>
        <v>1604</v>
      </c>
    </row>
    <row r="29" spans="1:12" ht="18.75" customHeight="1">
      <c r="A29" s="90">
        <f aca="true" t="shared" si="9" ref="A29:I29">SUM(A27:A28)</f>
        <v>2</v>
      </c>
      <c r="B29" s="90">
        <f t="shared" si="9"/>
        <v>2338</v>
      </c>
      <c r="C29" s="90">
        <f t="shared" si="9"/>
        <v>117</v>
      </c>
      <c r="D29" s="90">
        <f t="shared" si="9"/>
        <v>2</v>
      </c>
      <c r="E29" s="90">
        <f t="shared" si="9"/>
        <v>2812</v>
      </c>
      <c r="F29" s="90">
        <f t="shared" si="9"/>
        <v>141</v>
      </c>
      <c r="G29" s="90">
        <f t="shared" si="9"/>
        <v>0</v>
      </c>
      <c r="H29" s="90">
        <f t="shared" si="9"/>
        <v>0</v>
      </c>
      <c r="I29" s="90">
        <f t="shared" si="9"/>
        <v>0</v>
      </c>
      <c r="J29" s="90">
        <f>SUM(J27:J28)</f>
        <v>52</v>
      </c>
      <c r="K29" s="90">
        <f>SUM(K27:K28)</f>
        <v>36561</v>
      </c>
      <c r="L29" s="91">
        <f>SUM(L27:L28)</f>
        <v>1604</v>
      </c>
    </row>
    <row r="30" spans="1:12" ht="18.75" customHeight="1">
      <c r="A30" s="92">
        <f>SUM(A18+A21+A24+A27)</f>
        <v>9</v>
      </c>
      <c r="B30" s="92">
        <f aca="true" t="shared" si="10" ref="B30:I31">SUM(B18+B21+B24+B27)</f>
        <v>10739</v>
      </c>
      <c r="C30" s="92">
        <f t="shared" si="10"/>
        <v>322</v>
      </c>
      <c r="D30" s="92">
        <f t="shared" si="10"/>
        <v>13</v>
      </c>
      <c r="E30" s="92">
        <f t="shared" si="10"/>
        <v>17980</v>
      </c>
      <c r="F30" s="92">
        <f t="shared" si="10"/>
        <v>539</v>
      </c>
      <c r="G30" s="92">
        <f t="shared" si="10"/>
        <v>31</v>
      </c>
      <c r="H30" s="92">
        <f t="shared" si="10"/>
        <v>110749</v>
      </c>
      <c r="I30" s="92">
        <f t="shared" si="10"/>
        <v>3121</v>
      </c>
      <c r="J30" s="92">
        <f aca="true" t="shared" si="11" ref="J30:L31">SUM(J18+J21+J24+J27)</f>
        <v>137</v>
      </c>
      <c r="K30" s="92">
        <f t="shared" si="11"/>
        <v>203048</v>
      </c>
      <c r="L30" s="93">
        <f t="shared" si="11"/>
        <v>5886</v>
      </c>
    </row>
    <row r="31" spans="1:12" ht="18.75" customHeight="1">
      <c r="A31" s="92">
        <f>SUM(A19+A22+A25+A28)</f>
        <v>15</v>
      </c>
      <c r="B31" s="92">
        <f t="shared" si="10"/>
        <v>17967</v>
      </c>
      <c r="C31" s="92">
        <f t="shared" si="10"/>
        <v>891</v>
      </c>
      <c r="D31" s="92">
        <f t="shared" si="10"/>
        <v>10</v>
      </c>
      <c r="E31" s="92">
        <f t="shared" si="10"/>
        <v>14177</v>
      </c>
      <c r="F31" s="92">
        <f t="shared" si="10"/>
        <v>709</v>
      </c>
      <c r="G31" s="92">
        <f t="shared" si="10"/>
        <v>7</v>
      </c>
      <c r="H31" s="92">
        <f t="shared" si="10"/>
        <v>13133</v>
      </c>
      <c r="I31" s="92">
        <f t="shared" si="10"/>
        <v>656</v>
      </c>
      <c r="J31" s="92">
        <f t="shared" si="11"/>
        <v>131</v>
      </c>
      <c r="K31" s="92">
        <f t="shared" si="11"/>
        <v>112324</v>
      </c>
      <c r="L31" s="93">
        <f t="shared" si="11"/>
        <v>5382</v>
      </c>
    </row>
    <row r="32" spans="1:12" ht="18.75" customHeight="1">
      <c r="A32" s="92">
        <f>SUM(A30:A31)</f>
        <v>24</v>
      </c>
      <c r="B32" s="92">
        <f aca="true" t="shared" si="12" ref="B32:I32">SUM(B30:B31)</f>
        <v>28706</v>
      </c>
      <c r="C32" s="92">
        <f t="shared" si="12"/>
        <v>1213</v>
      </c>
      <c r="D32" s="92">
        <f t="shared" si="12"/>
        <v>23</v>
      </c>
      <c r="E32" s="92">
        <f t="shared" si="12"/>
        <v>32157</v>
      </c>
      <c r="F32" s="92">
        <f t="shared" si="12"/>
        <v>1248</v>
      </c>
      <c r="G32" s="92">
        <f t="shared" si="12"/>
        <v>38</v>
      </c>
      <c r="H32" s="92">
        <f t="shared" si="12"/>
        <v>123882</v>
      </c>
      <c r="I32" s="92">
        <f t="shared" si="12"/>
        <v>3777</v>
      </c>
      <c r="J32" s="92">
        <f>SUM(J30:J31)</f>
        <v>268</v>
      </c>
      <c r="K32" s="92">
        <f>SUM(K30:K31)</f>
        <v>315372</v>
      </c>
      <c r="L32" s="93">
        <f>SUM(L30:L31)</f>
        <v>11268</v>
      </c>
    </row>
    <row r="33" spans="1:12" ht="18.75" customHeight="1">
      <c r="A33" s="90">
        <v>0</v>
      </c>
      <c r="B33" s="90">
        <v>0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f>G33+D33+A33+'94'!L33+'94'!I33+'94'!F33</f>
        <v>1</v>
      </c>
      <c r="K33" s="90">
        <f>H33+E33+B33+'94'!M33+'94'!J33+'94'!G33</f>
        <v>1010</v>
      </c>
      <c r="L33" s="91">
        <f>I33+F33+C33+'94'!N33+'94'!K33+'94'!H33</f>
        <v>30</v>
      </c>
    </row>
    <row r="34" spans="1:12" ht="18.75" customHeight="1">
      <c r="A34" s="90">
        <v>0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v>2</v>
      </c>
      <c r="H34" s="90">
        <v>7860</v>
      </c>
      <c r="I34" s="90">
        <v>236</v>
      </c>
      <c r="J34" s="90">
        <f>G34+D34+A34+'94'!L34+'94'!I34+'94'!F34</f>
        <v>7</v>
      </c>
      <c r="K34" s="90">
        <f>H34+E34+B34+'94'!M34+'94'!J34+'94'!G34</f>
        <v>11750</v>
      </c>
      <c r="L34" s="91">
        <f>I34+F34+C34+'94'!N34+'94'!K34+'94'!H34</f>
        <v>353</v>
      </c>
    </row>
    <row r="35" spans="1:12" ht="18.75" customHeight="1">
      <c r="A35" s="90">
        <v>0</v>
      </c>
      <c r="B35" s="90">
        <v>0</v>
      </c>
      <c r="C35" s="90">
        <v>0</v>
      </c>
      <c r="D35" s="90">
        <v>1</v>
      </c>
      <c r="E35" s="90">
        <v>1481</v>
      </c>
      <c r="F35" s="90">
        <v>74</v>
      </c>
      <c r="G35" s="90">
        <v>0</v>
      </c>
      <c r="H35" s="90">
        <v>0</v>
      </c>
      <c r="I35" s="90">
        <v>0</v>
      </c>
      <c r="J35" s="90">
        <f>G35+D35+A35+'94'!L35+'94'!I35+'94'!F35</f>
        <v>8</v>
      </c>
      <c r="K35" s="90">
        <f>H35+E35+B35+'94'!M35+'94'!J35+'94'!G35</f>
        <v>6127</v>
      </c>
      <c r="L35" s="91">
        <f>I35+F35+C35+'94'!N35+'94'!K35+'94'!H35</f>
        <v>272</v>
      </c>
    </row>
    <row r="36" spans="1:12" ht="18.75" customHeight="1">
      <c r="A36" s="90">
        <f aca="true" t="shared" si="13" ref="A36:I36">SUM(A33:A35)</f>
        <v>0</v>
      </c>
      <c r="B36" s="90">
        <f t="shared" si="13"/>
        <v>0</v>
      </c>
      <c r="C36" s="90">
        <f t="shared" si="13"/>
        <v>0</v>
      </c>
      <c r="D36" s="90">
        <f t="shared" si="13"/>
        <v>1</v>
      </c>
      <c r="E36" s="90">
        <f t="shared" si="13"/>
        <v>1481</v>
      </c>
      <c r="F36" s="90">
        <f t="shared" si="13"/>
        <v>74</v>
      </c>
      <c r="G36" s="90">
        <f t="shared" si="13"/>
        <v>2</v>
      </c>
      <c r="H36" s="90">
        <f t="shared" si="13"/>
        <v>7860</v>
      </c>
      <c r="I36" s="90">
        <f t="shared" si="13"/>
        <v>236</v>
      </c>
      <c r="J36" s="90">
        <f>SUM(J33:J35)</f>
        <v>16</v>
      </c>
      <c r="K36" s="90">
        <f>SUM(K33:K35)</f>
        <v>18887</v>
      </c>
      <c r="L36" s="91">
        <f>SUM(L33:L35)</f>
        <v>655</v>
      </c>
    </row>
    <row r="37" spans="1:12" ht="18.75" customHeight="1">
      <c r="A37" s="90">
        <v>0</v>
      </c>
      <c r="B37" s="90">
        <v>0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f>G37+D37+A37+'94'!L37+'94'!I37+'94'!F37</f>
        <v>0</v>
      </c>
      <c r="K37" s="90">
        <f>H37+E37+B37+'94'!M37+'94'!J37+'94'!G37</f>
        <v>0</v>
      </c>
      <c r="L37" s="91">
        <f>I37+F37+C37+'94'!N37+'94'!K37+'94'!H37</f>
        <v>0</v>
      </c>
    </row>
    <row r="38" spans="1:12" ht="18.75" customHeight="1">
      <c r="A38" s="90">
        <v>0</v>
      </c>
      <c r="B38" s="90">
        <v>0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f>G38+D38+A38+'94'!L38+'94'!I38+'94'!F38</f>
        <v>0</v>
      </c>
      <c r="K38" s="90">
        <f>H38+E38+B38+'94'!M38+'94'!J38+'94'!G38</f>
        <v>0</v>
      </c>
      <c r="L38" s="91">
        <f>I38+F38+C38+'94'!N38+'94'!K38+'94'!H38</f>
        <v>0</v>
      </c>
    </row>
    <row r="39" spans="1:12" ht="18.75" customHeight="1">
      <c r="A39" s="90">
        <f aca="true" t="shared" si="14" ref="A39:I39">SUM(A37:A38)</f>
        <v>0</v>
      </c>
      <c r="B39" s="90">
        <f t="shared" si="14"/>
        <v>0</v>
      </c>
      <c r="C39" s="90">
        <f t="shared" si="14"/>
        <v>0</v>
      </c>
      <c r="D39" s="90">
        <f t="shared" si="14"/>
        <v>0</v>
      </c>
      <c r="E39" s="90">
        <f t="shared" si="14"/>
        <v>0</v>
      </c>
      <c r="F39" s="90">
        <f t="shared" si="14"/>
        <v>0</v>
      </c>
      <c r="G39" s="90">
        <f t="shared" si="14"/>
        <v>0</v>
      </c>
      <c r="H39" s="90">
        <f t="shared" si="14"/>
        <v>0</v>
      </c>
      <c r="I39" s="90">
        <f t="shared" si="14"/>
        <v>0</v>
      </c>
      <c r="J39" s="90">
        <f>SUM(J37:J38)</f>
        <v>0</v>
      </c>
      <c r="K39" s="90">
        <f>SUM(K37:K38)</f>
        <v>0</v>
      </c>
      <c r="L39" s="91">
        <f>SUM(L37:L38)</f>
        <v>0</v>
      </c>
    </row>
    <row r="40" spans="1:12" ht="18.75" customHeight="1">
      <c r="A40" s="90">
        <v>2</v>
      </c>
      <c r="B40" s="90">
        <v>2409</v>
      </c>
      <c r="C40" s="90">
        <v>72</v>
      </c>
      <c r="D40" s="90">
        <v>1</v>
      </c>
      <c r="E40" s="90">
        <v>1357</v>
      </c>
      <c r="F40" s="90">
        <v>40</v>
      </c>
      <c r="G40" s="90">
        <v>1</v>
      </c>
      <c r="H40" s="90">
        <v>2403</v>
      </c>
      <c r="I40" s="90">
        <v>72</v>
      </c>
      <c r="J40" s="90">
        <f>G40+D40+A40+'94'!L40+'94'!I40+'94'!F40</f>
        <v>7</v>
      </c>
      <c r="K40" s="90">
        <f>H40+E40+B40+'94'!M40+'94'!J40+'94'!G40</f>
        <v>8171</v>
      </c>
      <c r="L40" s="91">
        <f>I40+F40+C40+'94'!N40+'94'!K40+'94'!H40</f>
        <v>244</v>
      </c>
    </row>
    <row r="41" spans="1:12" ht="18.75" customHeight="1">
      <c r="A41" s="90">
        <v>1</v>
      </c>
      <c r="B41" s="90">
        <v>1238</v>
      </c>
      <c r="C41" s="90">
        <v>62</v>
      </c>
      <c r="D41" s="90">
        <v>0</v>
      </c>
      <c r="E41" s="90">
        <v>0</v>
      </c>
      <c r="F41" s="90">
        <v>0</v>
      </c>
      <c r="G41" s="90">
        <v>1</v>
      </c>
      <c r="H41" s="90">
        <v>2991</v>
      </c>
      <c r="I41" s="90">
        <v>150</v>
      </c>
      <c r="J41" s="90">
        <f>G41+D41+A41+'94'!L41+'94'!I41+'94'!F41</f>
        <v>8</v>
      </c>
      <c r="K41" s="90">
        <f>H41+E41+B41+'94'!M41+'94'!J41+'94'!G41</f>
        <v>8281</v>
      </c>
      <c r="L41" s="91">
        <f>I41+F41+C41+'94'!N41+'94'!K41+'94'!H41</f>
        <v>414</v>
      </c>
    </row>
    <row r="42" spans="1:12" ht="18.75" customHeight="1">
      <c r="A42" s="90">
        <f aca="true" t="shared" si="15" ref="A42:I42">SUM(A40:A41)</f>
        <v>3</v>
      </c>
      <c r="B42" s="90">
        <f t="shared" si="15"/>
        <v>3647</v>
      </c>
      <c r="C42" s="90">
        <f t="shared" si="15"/>
        <v>134</v>
      </c>
      <c r="D42" s="90">
        <f t="shared" si="15"/>
        <v>1</v>
      </c>
      <c r="E42" s="90">
        <f t="shared" si="15"/>
        <v>1357</v>
      </c>
      <c r="F42" s="90">
        <f t="shared" si="15"/>
        <v>40</v>
      </c>
      <c r="G42" s="90">
        <f t="shared" si="15"/>
        <v>2</v>
      </c>
      <c r="H42" s="90">
        <f t="shared" si="15"/>
        <v>5394</v>
      </c>
      <c r="I42" s="90">
        <f t="shared" si="15"/>
        <v>222</v>
      </c>
      <c r="J42" s="90">
        <f>SUM(J40:J41)</f>
        <v>15</v>
      </c>
      <c r="K42" s="90">
        <f>SUM(K40:K41)</f>
        <v>16452</v>
      </c>
      <c r="L42" s="91">
        <f>SUM(L40:L41)</f>
        <v>658</v>
      </c>
    </row>
    <row r="43" spans="1:12" ht="18.75" customHeight="1">
      <c r="A43" s="96">
        <f aca="true" t="shared" si="16" ref="A43:I43">SUM(+A33+A34+A37+A40)</f>
        <v>2</v>
      </c>
      <c r="B43" s="96">
        <f t="shared" si="16"/>
        <v>2409</v>
      </c>
      <c r="C43" s="96">
        <f t="shared" si="16"/>
        <v>72</v>
      </c>
      <c r="D43" s="96">
        <f t="shared" si="16"/>
        <v>1</v>
      </c>
      <c r="E43" s="96">
        <f t="shared" si="16"/>
        <v>1357</v>
      </c>
      <c r="F43" s="96">
        <f t="shared" si="16"/>
        <v>40</v>
      </c>
      <c r="G43" s="96">
        <f t="shared" si="16"/>
        <v>3</v>
      </c>
      <c r="H43" s="96">
        <f t="shared" si="16"/>
        <v>10263</v>
      </c>
      <c r="I43" s="96">
        <f t="shared" si="16"/>
        <v>308</v>
      </c>
      <c r="J43" s="96">
        <f>J33+J34+J37+J40</f>
        <v>15</v>
      </c>
      <c r="K43" s="96">
        <f>K33+K34+K37+K40</f>
        <v>20931</v>
      </c>
      <c r="L43" s="97">
        <f>L33+L34+L37+L40</f>
        <v>627</v>
      </c>
    </row>
    <row r="44" spans="1:12" ht="18.75" customHeight="1">
      <c r="A44" s="96">
        <f aca="true" t="shared" si="17" ref="A44:I44">SUM(A35+A38+A41)</f>
        <v>1</v>
      </c>
      <c r="B44" s="96">
        <f t="shared" si="17"/>
        <v>1238</v>
      </c>
      <c r="C44" s="96">
        <f t="shared" si="17"/>
        <v>62</v>
      </c>
      <c r="D44" s="96">
        <f t="shared" si="17"/>
        <v>1</v>
      </c>
      <c r="E44" s="96">
        <f t="shared" si="17"/>
        <v>1481</v>
      </c>
      <c r="F44" s="96">
        <f t="shared" si="17"/>
        <v>74</v>
      </c>
      <c r="G44" s="96">
        <f t="shared" si="17"/>
        <v>1</v>
      </c>
      <c r="H44" s="96">
        <f t="shared" si="17"/>
        <v>2991</v>
      </c>
      <c r="I44" s="96">
        <f t="shared" si="17"/>
        <v>150</v>
      </c>
      <c r="J44" s="96">
        <f>J35+J38+J41</f>
        <v>16</v>
      </c>
      <c r="K44" s="96">
        <f>K35+K38+K41</f>
        <v>14408</v>
      </c>
      <c r="L44" s="97">
        <f>L35+L38+L41</f>
        <v>686</v>
      </c>
    </row>
    <row r="45" spans="1:12" ht="18.75" customHeight="1">
      <c r="A45" s="96">
        <f aca="true" t="shared" si="18" ref="A45:I45">SUM(A36+A39+A42)</f>
        <v>3</v>
      </c>
      <c r="B45" s="96">
        <f t="shared" si="18"/>
        <v>3647</v>
      </c>
      <c r="C45" s="96">
        <f t="shared" si="18"/>
        <v>134</v>
      </c>
      <c r="D45" s="96">
        <f t="shared" si="18"/>
        <v>2</v>
      </c>
      <c r="E45" s="96">
        <f t="shared" si="18"/>
        <v>2838</v>
      </c>
      <c r="F45" s="96">
        <f t="shared" si="18"/>
        <v>114</v>
      </c>
      <c r="G45" s="96">
        <f t="shared" si="18"/>
        <v>4</v>
      </c>
      <c r="H45" s="96">
        <f t="shared" si="18"/>
        <v>13254</v>
      </c>
      <c r="I45" s="96">
        <f t="shared" si="18"/>
        <v>458</v>
      </c>
      <c r="J45" s="96">
        <f>SUM(J43:J44)</f>
        <v>31</v>
      </c>
      <c r="K45" s="96">
        <f>SUM(K43:K44)</f>
        <v>35339</v>
      </c>
      <c r="L45" s="97">
        <f>SUM(L43:L44)</f>
        <v>1313</v>
      </c>
    </row>
    <row r="46" spans="1:12" ht="18.75" customHeight="1">
      <c r="A46" s="96">
        <f aca="true" t="shared" si="19" ref="A46:I47">SUM(A15+A30+A43)</f>
        <v>11</v>
      </c>
      <c r="B46" s="96">
        <f t="shared" si="19"/>
        <v>13148</v>
      </c>
      <c r="C46" s="96">
        <f t="shared" si="19"/>
        <v>394</v>
      </c>
      <c r="D46" s="96">
        <f t="shared" si="19"/>
        <v>14</v>
      </c>
      <c r="E46" s="96">
        <f t="shared" si="19"/>
        <v>19337</v>
      </c>
      <c r="F46" s="96">
        <f t="shared" si="19"/>
        <v>579</v>
      </c>
      <c r="G46" s="96">
        <f t="shared" si="19"/>
        <v>35</v>
      </c>
      <c r="H46" s="96">
        <f t="shared" si="19"/>
        <v>122637</v>
      </c>
      <c r="I46" s="96">
        <f t="shared" si="19"/>
        <v>3452</v>
      </c>
      <c r="J46" s="96">
        <f aca="true" t="shared" si="20" ref="J46:L47">J15+J30+J43</f>
        <v>153</v>
      </c>
      <c r="K46" s="96">
        <f t="shared" si="20"/>
        <v>225604</v>
      </c>
      <c r="L46" s="97">
        <f t="shared" si="20"/>
        <v>6536</v>
      </c>
    </row>
    <row r="47" spans="1:12" ht="18.75" customHeight="1">
      <c r="A47" s="96">
        <f t="shared" si="19"/>
        <v>265</v>
      </c>
      <c r="B47" s="96">
        <f t="shared" si="19"/>
        <v>317628</v>
      </c>
      <c r="C47" s="96">
        <f t="shared" si="19"/>
        <v>14313</v>
      </c>
      <c r="D47" s="96">
        <f t="shared" si="19"/>
        <v>169</v>
      </c>
      <c r="E47" s="96">
        <f t="shared" si="19"/>
        <v>236677</v>
      </c>
      <c r="F47" s="96">
        <f t="shared" si="19"/>
        <v>11159</v>
      </c>
      <c r="G47" s="96">
        <f t="shared" si="19"/>
        <v>483</v>
      </c>
      <c r="H47" s="96">
        <f t="shared" si="19"/>
        <v>1213079</v>
      </c>
      <c r="I47" s="96">
        <f t="shared" si="19"/>
        <v>58406</v>
      </c>
      <c r="J47" s="96">
        <f t="shared" si="20"/>
        <v>3249</v>
      </c>
      <c r="K47" s="96">
        <f t="shared" si="20"/>
        <v>3461680</v>
      </c>
      <c r="L47" s="97">
        <f t="shared" si="20"/>
        <v>156143</v>
      </c>
    </row>
    <row r="48" spans="1:12" ht="18.75" customHeight="1">
      <c r="A48" s="96">
        <f aca="true" t="shared" si="21" ref="A48:I48">SUM(A46:A47)</f>
        <v>276</v>
      </c>
      <c r="B48" s="96">
        <f t="shared" si="21"/>
        <v>330776</v>
      </c>
      <c r="C48" s="96">
        <f t="shared" si="21"/>
        <v>14707</v>
      </c>
      <c r="D48" s="96">
        <f t="shared" si="21"/>
        <v>183</v>
      </c>
      <c r="E48" s="96">
        <f t="shared" si="21"/>
        <v>256014</v>
      </c>
      <c r="F48" s="96">
        <f t="shared" si="21"/>
        <v>11738</v>
      </c>
      <c r="G48" s="96">
        <f t="shared" si="21"/>
        <v>518</v>
      </c>
      <c r="H48" s="96">
        <f t="shared" si="21"/>
        <v>1335716</v>
      </c>
      <c r="I48" s="96">
        <f t="shared" si="21"/>
        <v>61858</v>
      </c>
      <c r="J48" s="96">
        <f>SUM(J46:J47)</f>
        <v>3402</v>
      </c>
      <c r="K48" s="96">
        <f>SUM(K46:K47)</f>
        <v>3687284</v>
      </c>
      <c r="L48" s="97">
        <f>SUM(L46:L47)</f>
        <v>162679</v>
      </c>
    </row>
    <row r="49" spans="1:12" ht="18.75" customHeight="1">
      <c r="A49" s="90">
        <v>0</v>
      </c>
      <c r="B49" s="90">
        <v>0</v>
      </c>
      <c r="C49" s="90">
        <v>0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f>G49+D49+A49+'94'!L49+'94'!I49+'94'!F49</f>
        <v>0</v>
      </c>
      <c r="K49" s="90">
        <f>H49+E49+B49+'94'!M49+'94'!J49+'94'!G49</f>
        <v>0</v>
      </c>
      <c r="L49" s="91">
        <f>I49+F49+C49+'94'!N49+'94'!K49+'94'!H49</f>
        <v>0</v>
      </c>
    </row>
    <row r="50" spans="1:12" ht="18.75" customHeight="1">
      <c r="A50" s="90">
        <v>2</v>
      </c>
      <c r="B50" s="90">
        <v>2554</v>
      </c>
      <c r="C50" s="90">
        <v>55</v>
      </c>
      <c r="D50" s="90">
        <v>3</v>
      </c>
      <c r="E50" s="90">
        <v>4134</v>
      </c>
      <c r="F50" s="90">
        <v>70</v>
      </c>
      <c r="G50" s="90">
        <v>0</v>
      </c>
      <c r="H50" s="90">
        <v>0</v>
      </c>
      <c r="I50" s="90">
        <v>0</v>
      </c>
      <c r="J50" s="90">
        <f>G50+D50+A50+'94'!L50+'94'!I50+'94'!F50</f>
        <v>2042</v>
      </c>
      <c r="K50" s="90">
        <f>H50+E50+B50+'94'!M50+'94'!J50+'94'!G50</f>
        <v>1225258</v>
      </c>
      <c r="L50" s="91">
        <f>I50+F50+C50+'94'!N50+'94'!K50+'94'!H50</f>
        <v>28725</v>
      </c>
    </row>
    <row r="51" spans="1:12" ht="18.75" customHeight="1">
      <c r="A51" s="90">
        <f aca="true" t="shared" si="22" ref="A51:I51">SUM(A49:A50)</f>
        <v>2</v>
      </c>
      <c r="B51" s="90">
        <f t="shared" si="22"/>
        <v>2554</v>
      </c>
      <c r="C51" s="90">
        <f t="shared" si="22"/>
        <v>55</v>
      </c>
      <c r="D51" s="90">
        <f t="shared" si="22"/>
        <v>3</v>
      </c>
      <c r="E51" s="90">
        <f t="shared" si="22"/>
        <v>4134</v>
      </c>
      <c r="F51" s="90">
        <f t="shared" si="22"/>
        <v>70</v>
      </c>
      <c r="G51" s="90">
        <f t="shared" si="22"/>
        <v>0</v>
      </c>
      <c r="H51" s="90">
        <f t="shared" si="22"/>
        <v>0</v>
      </c>
      <c r="I51" s="90">
        <f t="shared" si="22"/>
        <v>0</v>
      </c>
      <c r="J51" s="90">
        <f>SUM(J49:J50)</f>
        <v>2042</v>
      </c>
      <c r="K51" s="90">
        <f>SUM(K49:K50)</f>
        <v>1225258</v>
      </c>
      <c r="L51" s="91">
        <f>SUM(L49:L50)</f>
        <v>28725</v>
      </c>
    </row>
    <row r="52" spans="1:12" ht="18.75" customHeight="1">
      <c r="A52" s="90">
        <v>0</v>
      </c>
      <c r="B52" s="90">
        <v>0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f>G52+D52+A52+'94'!L52+'94'!I52+'94'!F52</f>
        <v>1</v>
      </c>
      <c r="K52" s="90">
        <f>H52+E52+B52+'94'!M52+'94'!J52+'94'!G52</f>
        <v>546</v>
      </c>
      <c r="L52" s="91">
        <f>I52+F52+C52+'94'!N52+'94'!K52+'94'!H52</f>
        <v>16</v>
      </c>
    </row>
    <row r="53" spans="1:12" ht="18.75" customHeight="1">
      <c r="A53" s="90">
        <v>0</v>
      </c>
      <c r="B53" s="90">
        <v>0</v>
      </c>
      <c r="C53" s="90">
        <v>0</v>
      </c>
      <c r="D53" s="90">
        <v>0</v>
      </c>
      <c r="E53" s="90">
        <v>0</v>
      </c>
      <c r="F53" s="90">
        <v>0</v>
      </c>
      <c r="G53" s="90">
        <v>0</v>
      </c>
      <c r="H53" s="90">
        <v>0</v>
      </c>
      <c r="I53" s="90">
        <v>0</v>
      </c>
      <c r="J53" s="90">
        <f>G53+D53+A53+'94'!L53+'94'!I53+'94'!F53</f>
        <v>43</v>
      </c>
      <c r="K53" s="90">
        <f>H53+E53+B53+'94'!M53+'94'!J53+'94'!G53</f>
        <v>23099</v>
      </c>
      <c r="L53" s="91">
        <f>I53+F53+C53+'94'!N53+'94'!K53+'94'!H53</f>
        <v>691</v>
      </c>
    </row>
    <row r="54" spans="1:12" ht="18.75" customHeight="1">
      <c r="A54" s="90">
        <f aca="true" t="shared" si="23" ref="A54:I54">SUM(A52:A53)</f>
        <v>0</v>
      </c>
      <c r="B54" s="90">
        <f t="shared" si="23"/>
        <v>0</v>
      </c>
      <c r="C54" s="90">
        <f t="shared" si="23"/>
        <v>0</v>
      </c>
      <c r="D54" s="90">
        <f t="shared" si="23"/>
        <v>0</v>
      </c>
      <c r="E54" s="90">
        <f t="shared" si="23"/>
        <v>0</v>
      </c>
      <c r="F54" s="90">
        <f t="shared" si="23"/>
        <v>0</v>
      </c>
      <c r="G54" s="90">
        <f t="shared" si="23"/>
        <v>0</v>
      </c>
      <c r="H54" s="90">
        <f t="shared" si="23"/>
        <v>0</v>
      </c>
      <c r="I54" s="90">
        <f t="shared" si="23"/>
        <v>0</v>
      </c>
      <c r="J54" s="90">
        <f>SUM(J52:J53)</f>
        <v>44</v>
      </c>
      <c r="K54" s="90">
        <f>SUM(K52:K53)</f>
        <v>23645</v>
      </c>
      <c r="L54" s="91">
        <f>SUM(L52:L53)</f>
        <v>707</v>
      </c>
    </row>
    <row r="55" spans="1:12" ht="18.75" customHeight="1">
      <c r="A55" s="90">
        <v>0</v>
      </c>
      <c r="B55" s="90">
        <v>0</v>
      </c>
      <c r="C55" s="90">
        <v>0</v>
      </c>
      <c r="D55" s="90">
        <v>0</v>
      </c>
      <c r="E55" s="90">
        <v>0</v>
      </c>
      <c r="F55" s="90">
        <v>0</v>
      </c>
      <c r="G55" s="90">
        <v>0</v>
      </c>
      <c r="H55" s="90">
        <v>0</v>
      </c>
      <c r="I55" s="90">
        <v>0</v>
      </c>
      <c r="J55" s="90">
        <f>G55+D55+A55+'94'!L55+'94'!I55+'94'!F55</f>
        <v>0</v>
      </c>
      <c r="K55" s="90">
        <f>H55+E55+B55+'94'!M55+'94'!J55+'94'!G55</f>
        <v>0</v>
      </c>
      <c r="L55" s="91">
        <f>I55+F55+C55+'94'!N55+'94'!K55+'94'!H55</f>
        <v>0</v>
      </c>
    </row>
    <row r="56" spans="1:12" ht="18.75" customHeight="1">
      <c r="A56" s="90">
        <v>0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f>G56+D56+A56+'94'!L56+'94'!I56+'94'!F56</f>
        <v>0</v>
      </c>
      <c r="K56" s="90">
        <f>H56+E56+B56+'94'!M56+'94'!J56+'94'!G56</f>
        <v>0</v>
      </c>
      <c r="L56" s="91">
        <f>I56+F56+C56+'94'!N56+'94'!K56+'94'!H56</f>
        <v>0</v>
      </c>
    </row>
    <row r="57" spans="1:12" ht="18.75" customHeight="1">
      <c r="A57" s="90">
        <f aca="true" t="shared" si="24" ref="A57:I57">SUM(A55:A56)</f>
        <v>0</v>
      </c>
      <c r="B57" s="90">
        <f t="shared" si="24"/>
        <v>0</v>
      </c>
      <c r="C57" s="90">
        <f t="shared" si="24"/>
        <v>0</v>
      </c>
      <c r="D57" s="90">
        <f t="shared" si="24"/>
        <v>0</v>
      </c>
      <c r="E57" s="90">
        <f t="shared" si="24"/>
        <v>0</v>
      </c>
      <c r="F57" s="90">
        <f t="shared" si="24"/>
        <v>0</v>
      </c>
      <c r="G57" s="90">
        <f t="shared" si="24"/>
        <v>0</v>
      </c>
      <c r="H57" s="90">
        <f t="shared" si="24"/>
        <v>0</v>
      </c>
      <c r="I57" s="90">
        <f t="shared" si="24"/>
        <v>0</v>
      </c>
      <c r="J57" s="90">
        <f>SUM(J55:J56)</f>
        <v>0</v>
      </c>
      <c r="K57" s="90">
        <f>SUM(K55:K56)</f>
        <v>0</v>
      </c>
      <c r="L57" s="91">
        <f>SUM(L55:L56)</f>
        <v>0</v>
      </c>
    </row>
    <row r="58" spans="1:12" ht="18.75" customHeight="1">
      <c r="A58" s="92">
        <f>SUM(A49+A52+A55)</f>
        <v>0</v>
      </c>
      <c r="B58" s="92">
        <f aca="true" t="shared" si="25" ref="B58:I59">SUM(B49+B52+B55)</f>
        <v>0</v>
      </c>
      <c r="C58" s="92">
        <f t="shared" si="25"/>
        <v>0</v>
      </c>
      <c r="D58" s="92">
        <f t="shared" si="25"/>
        <v>0</v>
      </c>
      <c r="E58" s="92">
        <f t="shared" si="25"/>
        <v>0</v>
      </c>
      <c r="F58" s="92">
        <f t="shared" si="25"/>
        <v>0</v>
      </c>
      <c r="G58" s="92">
        <f t="shared" si="25"/>
        <v>0</v>
      </c>
      <c r="H58" s="92">
        <f t="shared" si="25"/>
        <v>0</v>
      </c>
      <c r="I58" s="92">
        <f t="shared" si="25"/>
        <v>0</v>
      </c>
      <c r="J58" s="92">
        <f aca="true" t="shared" si="26" ref="J58:L59">SUM(J49+J52+J55)</f>
        <v>1</v>
      </c>
      <c r="K58" s="92">
        <f t="shared" si="26"/>
        <v>546</v>
      </c>
      <c r="L58" s="93">
        <f t="shared" si="26"/>
        <v>16</v>
      </c>
    </row>
    <row r="59" spans="1:12" ht="18.75" customHeight="1">
      <c r="A59" s="92">
        <f>SUM(A50+A53+A56)</f>
        <v>2</v>
      </c>
      <c r="B59" s="92">
        <f t="shared" si="25"/>
        <v>2554</v>
      </c>
      <c r="C59" s="92">
        <f t="shared" si="25"/>
        <v>55</v>
      </c>
      <c r="D59" s="92">
        <f t="shared" si="25"/>
        <v>3</v>
      </c>
      <c r="E59" s="92">
        <f t="shared" si="25"/>
        <v>4134</v>
      </c>
      <c r="F59" s="92">
        <f t="shared" si="25"/>
        <v>70</v>
      </c>
      <c r="G59" s="92">
        <f t="shared" si="25"/>
        <v>0</v>
      </c>
      <c r="H59" s="92">
        <f t="shared" si="25"/>
        <v>0</v>
      </c>
      <c r="I59" s="92">
        <f t="shared" si="25"/>
        <v>0</v>
      </c>
      <c r="J59" s="92">
        <f t="shared" si="26"/>
        <v>2085</v>
      </c>
      <c r="K59" s="92">
        <f t="shared" si="26"/>
        <v>1248357</v>
      </c>
      <c r="L59" s="93">
        <f t="shared" si="26"/>
        <v>29416</v>
      </c>
    </row>
    <row r="60" spans="1:12" ht="18.75" customHeight="1">
      <c r="A60" s="92">
        <f>SUM(A58:A59)</f>
        <v>2</v>
      </c>
      <c r="B60" s="92">
        <f aca="true" t="shared" si="27" ref="B60:I60">SUM(B58:B59)</f>
        <v>2554</v>
      </c>
      <c r="C60" s="92">
        <f t="shared" si="27"/>
        <v>55</v>
      </c>
      <c r="D60" s="92">
        <f t="shared" si="27"/>
        <v>3</v>
      </c>
      <c r="E60" s="92">
        <f t="shared" si="27"/>
        <v>4134</v>
      </c>
      <c r="F60" s="92">
        <f t="shared" si="27"/>
        <v>70</v>
      </c>
      <c r="G60" s="92">
        <f t="shared" si="27"/>
        <v>0</v>
      </c>
      <c r="H60" s="92">
        <f t="shared" si="27"/>
        <v>0</v>
      </c>
      <c r="I60" s="92">
        <f t="shared" si="27"/>
        <v>0</v>
      </c>
      <c r="J60" s="92">
        <f>SUM(J58:J59)</f>
        <v>2086</v>
      </c>
      <c r="K60" s="92">
        <f>SUM(K58:K59)</f>
        <v>1248903</v>
      </c>
      <c r="L60" s="93">
        <f>SUM(L58:L59)</f>
        <v>29432</v>
      </c>
    </row>
    <row r="61" spans="1:12" ht="18.75" customHeight="1">
      <c r="A61" s="96">
        <f aca="true" t="shared" si="28" ref="A61:I62">A46+A58</f>
        <v>11</v>
      </c>
      <c r="B61" s="96">
        <f t="shared" si="28"/>
        <v>13148</v>
      </c>
      <c r="C61" s="96">
        <f t="shared" si="28"/>
        <v>394</v>
      </c>
      <c r="D61" s="96">
        <f t="shared" si="28"/>
        <v>14</v>
      </c>
      <c r="E61" s="96">
        <f t="shared" si="28"/>
        <v>19337</v>
      </c>
      <c r="F61" s="96">
        <f t="shared" si="28"/>
        <v>579</v>
      </c>
      <c r="G61" s="96">
        <f t="shared" si="28"/>
        <v>35</v>
      </c>
      <c r="H61" s="96">
        <f t="shared" si="28"/>
        <v>122637</v>
      </c>
      <c r="I61" s="96">
        <f t="shared" si="28"/>
        <v>3452</v>
      </c>
      <c r="J61" s="96">
        <f aca="true" t="shared" si="29" ref="J61:L62">J46+J58</f>
        <v>154</v>
      </c>
      <c r="K61" s="96">
        <f t="shared" si="29"/>
        <v>226150</v>
      </c>
      <c r="L61" s="97">
        <f t="shared" si="29"/>
        <v>6552</v>
      </c>
    </row>
    <row r="62" spans="1:12" ht="18.75" customHeight="1">
      <c r="A62" s="96">
        <f t="shared" si="28"/>
        <v>267</v>
      </c>
      <c r="B62" s="96">
        <f t="shared" si="28"/>
        <v>320182</v>
      </c>
      <c r="C62" s="96">
        <f t="shared" si="28"/>
        <v>14368</v>
      </c>
      <c r="D62" s="96">
        <f t="shared" si="28"/>
        <v>172</v>
      </c>
      <c r="E62" s="96">
        <f t="shared" si="28"/>
        <v>240811</v>
      </c>
      <c r="F62" s="96">
        <f t="shared" si="28"/>
        <v>11229</v>
      </c>
      <c r="G62" s="96">
        <f t="shared" si="28"/>
        <v>483</v>
      </c>
      <c r="H62" s="96">
        <f t="shared" si="28"/>
        <v>1213079</v>
      </c>
      <c r="I62" s="96">
        <f t="shared" si="28"/>
        <v>58406</v>
      </c>
      <c r="J62" s="96">
        <f t="shared" si="29"/>
        <v>5334</v>
      </c>
      <c r="K62" s="96">
        <f t="shared" si="29"/>
        <v>4710037</v>
      </c>
      <c r="L62" s="97">
        <f t="shared" si="29"/>
        <v>185559</v>
      </c>
    </row>
    <row r="63" spans="1:12" ht="18.75" customHeight="1" thickBot="1">
      <c r="A63" s="98">
        <f aca="true" t="shared" si="30" ref="A63:I63">SUM(A61:A62)</f>
        <v>278</v>
      </c>
      <c r="B63" s="98">
        <f t="shared" si="30"/>
        <v>333330</v>
      </c>
      <c r="C63" s="98">
        <f t="shared" si="30"/>
        <v>14762</v>
      </c>
      <c r="D63" s="98">
        <f t="shared" si="30"/>
        <v>186</v>
      </c>
      <c r="E63" s="98">
        <f t="shared" si="30"/>
        <v>260148</v>
      </c>
      <c r="F63" s="98">
        <f t="shared" si="30"/>
        <v>11808</v>
      </c>
      <c r="G63" s="98">
        <f t="shared" si="30"/>
        <v>518</v>
      </c>
      <c r="H63" s="98">
        <f t="shared" si="30"/>
        <v>1335716</v>
      </c>
      <c r="I63" s="98">
        <f t="shared" si="30"/>
        <v>61858</v>
      </c>
      <c r="J63" s="98">
        <f>SUM(J61:J62)</f>
        <v>5488</v>
      </c>
      <c r="K63" s="98">
        <f>SUM(K61:K62)</f>
        <v>4936187</v>
      </c>
      <c r="L63" s="99">
        <f>SUM(L61:L62)</f>
        <v>192111</v>
      </c>
    </row>
  </sheetData>
  <sheetProtection/>
  <mergeCells count="9">
    <mergeCell ref="J6:L6"/>
    <mergeCell ref="D7:D8"/>
    <mergeCell ref="A7:A8"/>
    <mergeCell ref="G7:G8"/>
    <mergeCell ref="J7:J8"/>
    <mergeCell ref="A4:E4"/>
    <mergeCell ref="A6:C6"/>
    <mergeCell ref="D6:F6"/>
    <mergeCell ref="G6:I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51"/>
  <sheetViews>
    <sheetView view="pageBreakPreview" zoomScaleSheetLayoutView="100" zoomScalePageLayoutView="0" workbookViewId="0" topLeftCell="A1">
      <selection activeCell="C2" sqref="C2"/>
    </sheetView>
  </sheetViews>
  <sheetFormatPr defaultColWidth="2.625" defaultRowHeight="13.5"/>
  <cols>
    <col min="1" max="16384" width="2.625" style="49" customWidth="1"/>
  </cols>
  <sheetData>
    <row r="1" ht="13.5" customHeight="1"/>
    <row r="2" ht="13.5" customHeight="1"/>
    <row r="3" spans="1:31" ht="13.5" customHeight="1">
      <c r="A3" s="338" t="s">
        <v>177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ht="17.2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18.75" customHeight="1">
      <c r="A5" s="298" t="s">
        <v>178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1" ht="21.75" customHeight="1">
      <c r="A6" s="237" t="s">
        <v>30</v>
      </c>
      <c r="B6" s="237"/>
      <c r="C6" s="237"/>
      <c r="D6" s="237"/>
      <c r="E6" s="237"/>
      <c r="F6" s="237"/>
      <c r="G6" s="237" t="s">
        <v>31</v>
      </c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351" t="s">
        <v>179</v>
      </c>
      <c r="AB6" s="352"/>
      <c r="AC6" s="352"/>
      <c r="AD6" s="352"/>
      <c r="AE6" s="353"/>
    </row>
    <row r="7" spans="1:31" ht="15.75" customHeight="1">
      <c r="A7" s="237"/>
      <c r="B7" s="237"/>
      <c r="C7" s="237"/>
      <c r="D7" s="237"/>
      <c r="E7" s="237"/>
      <c r="F7" s="237"/>
      <c r="G7" s="339" t="s">
        <v>127</v>
      </c>
      <c r="H7" s="340"/>
      <c r="I7" s="340"/>
      <c r="J7" s="340"/>
      <c r="K7" s="341"/>
      <c r="L7" s="339" t="s">
        <v>128</v>
      </c>
      <c r="M7" s="340"/>
      <c r="N7" s="340"/>
      <c r="O7" s="340"/>
      <c r="P7" s="341"/>
      <c r="Q7" s="339" t="s">
        <v>129</v>
      </c>
      <c r="R7" s="340"/>
      <c r="S7" s="340"/>
      <c r="T7" s="340"/>
      <c r="U7" s="341"/>
      <c r="V7" s="339" t="s">
        <v>89</v>
      </c>
      <c r="W7" s="340"/>
      <c r="X7" s="340"/>
      <c r="Y7" s="340"/>
      <c r="Z7" s="341"/>
      <c r="AA7" s="354"/>
      <c r="AB7" s="355"/>
      <c r="AC7" s="355"/>
      <c r="AD7" s="355"/>
      <c r="AE7" s="356"/>
    </row>
    <row r="8" spans="1:31" ht="15.75" customHeight="1">
      <c r="A8" s="237"/>
      <c r="B8" s="237"/>
      <c r="C8" s="237"/>
      <c r="D8" s="237"/>
      <c r="E8" s="237"/>
      <c r="F8" s="237"/>
      <c r="G8" s="342"/>
      <c r="H8" s="343"/>
      <c r="I8" s="343"/>
      <c r="J8" s="343"/>
      <c r="K8" s="344"/>
      <c r="L8" s="342"/>
      <c r="M8" s="343"/>
      <c r="N8" s="343"/>
      <c r="O8" s="343"/>
      <c r="P8" s="344"/>
      <c r="Q8" s="342"/>
      <c r="R8" s="343"/>
      <c r="S8" s="343"/>
      <c r="T8" s="343"/>
      <c r="U8" s="344"/>
      <c r="V8" s="342"/>
      <c r="W8" s="343"/>
      <c r="X8" s="343"/>
      <c r="Y8" s="343"/>
      <c r="Z8" s="344"/>
      <c r="AA8" s="354"/>
      <c r="AB8" s="355"/>
      <c r="AC8" s="355"/>
      <c r="AD8" s="355"/>
      <c r="AE8" s="356"/>
    </row>
    <row r="9" spans="1:31" ht="15.75" customHeight="1">
      <c r="A9" s="237"/>
      <c r="B9" s="237"/>
      <c r="C9" s="237"/>
      <c r="D9" s="237"/>
      <c r="E9" s="237"/>
      <c r="F9" s="237"/>
      <c r="G9" s="345" t="s">
        <v>88</v>
      </c>
      <c r="H9" s="346"/>
      <c r="I9" s="346"/>
      <c r="J9" s="346"/>
      <c r="K9" s="347"/>
      <c r="L9" s="345" t="s">
        <v>88</v>
      </c>
      <c r="M9" s="346"/>
      <c r="N9" s="346"/>
      <c r="O9" s="346"/>
      <c r="P9" s="347"/>
      <c r="Q9" s="345" t="s">
        <v>88</v>
      </c>
      <c r="R9" s="346"/>
      <c r="S9" s="346"/>
      <c r="T9" s="346"/>
      <c r="U9" s="347"/>
      <c r="V9" s="345" t="s">
        <v>88</v>
      </c>
      <c r="W9" s="346"/>
      <c r="X9" s="346"/>
      <c r="Y9" s="346"/>
      <c r="Z9" s="347"/>
      <c r="AA9" s="348" t="s">
        <v>130</v>
      </c>
      <c r="AB9" s="349"/>
      <c r="AC9" s="349"/>
      <c r="AD9" s="349"/>
      <c r="AE9" s="350"/>
    </row>
    <row r="10" spans="1:31" ht="27.75" customHeight="1">
      <c r="A10" s="239" t="s">
        <v>32</v>
      </c>
      <c r="B10" s="237"/>
      <c r="C10" s="237"/>
      <c r="D10" s="237"/>
      <c r="E10" s="237"/>
      <c r="F10" s="237"/>
      <c r="G10" s="300">
        <v>914702</v>
      </c>
      <c r="H10" s="300"/>
      <c r="I10" s="300"/>
      <c r="J10" s="300"/>
      <c r="K10" s="300"/>
      <c r="L10" s="300">
        <v>891237</v>
      </c>
      <c r="M10" s="300"/>
      <c r="N10" s="300"/>
      <c r="O10" s="300"/>
      <c r="P10" s="300"/>
      <c r="Q10" s="300">
        <v>1079366</v>
      </c>
      <c r="R10" s="300"/>
      <c r="S10" s="300"/>
      <c r="T10" s="300"/>
      <c r="U10" s="300"/>
      <c r="V10" s="300">
        <f aca="true" t="shared" si="0" ref="V10:V15">SUM(G10:U10)</f>
        <v>2885305</v>
      </c>
      <c r="W10" s="300"/>
      <c r="X10" s="300"/>
      <c r="Y10" s="300"/>
      <c r="Z10" s="300"/>
      <c r="AA10" s="357">
        <v>98.7</v>
      </c>
      <c r="AB10" s="357"/>
      <c r="AC10" s="357"/>
      <c r="AD10" s="357"/>
      <c r="AE10" s="357"/>
    </row>
    <row r="11" spans="1:31" ht="27.75" customHeight="1">
      <c r="A11" s="239" t="s">
        <v>33</v>
      </c>
      <c r="B11" s="237"/>
      <c r="C11" s="237"/>
      <c r="D11" s="237"/>
      <c r="E11" s="237"/>
      <c r="F11" s="237"/>
      <c r="G11" s="300">
        <v>870997</v>
      </c>
      <c r="H11" s="300"/>
      <c r="I11" s="300"/>
      <c r="J11" s="300"/>
      <c r="K11" s="300"/>
      <c r="L11" s="300">
        <v>897976</v>
      </c>
      <c r="M11" s="300"/>
      <c r="N11" s="300"/>
      <c r="O11" s="300"/>
      <c r="P11" s="300"/>
      <c r="Q11" s="300">
        <v>1064680</v>
      </c>
      <c r="R11" s="300"/>
      <c r="S11" s="300"/>
      <c r="T11" s="300"/>
      <c r="U11" s="300"/>
      <c r="V11" s="300">
        <f t="shared" si="0"/>
        <v>2833653</v>
      </c>
      <c r="W11" s="300"/>
      <c r="X11" s="300"/>
      <c r="Y11" s="300"/>
      <c r="Z11" s="300"/>
      <c r="AA11" s="309">
        <f>V11/V10*100</f>
        <v>98.20982530443055</v>
      </c>
      <c r="AB11" s="309"/>
      <c r="AC11" s="309"/>
      <c r="AD11" s="309"/>
      <c r="AE11" s="309"/>
    </row>
    <row r="12" spans="1:31" ht="27.75" customHeight="1">
      <c r="A12" s="239" t="s">
        <v>34</v>
      </c>
      <c r="B12" s="237"/>
      <c r="C12" s="237"/>
      <c r="D12" s="237"/>
      <c r="E12" s="237"/>
      <c r="F12" s="237"/>
      <c r="G12" s="300">
        <v>798120</v>
      </c>
      <c r="H12" s="300"/>
      <c r="I12" s="300"/>
      <c r="J12" s="300"/>
      <c r="K12" s="300"/>
      <c r="L12" s="300">
        <v>872264</v>
      </c>
      <c r="M12" s="300"/>
      <c r="N12" s="300"/>
      <c r="O12" s="300"/>
      <c r="P12" s="300"/>
      <c r="Q12" s="300">
        <v>1016710</v>
      </c>
      <c r="R12" s="300"/>
      <c r="S12" s="300"/>
      <c r="T12" s="300"/>
      <c r="U12" s="300"/>
      <c r="V12" s="300">
        <f t="shared" si="0"/>
        <v>2687094</v>
      </c>
      <c r="W12" s="300"/>
      <c r="X12" s="300"/>
      <c r="Y12" s="300"/>
      <c r="Z12" s="300"/>
      <c r="AA12" s="309">
        <f>V12/V11*100</f>
        <v>94.8279129448807</v>
      </c>
      <c r="AB12" s="309"/>
      <c r="AC12" s="309"/>
      <c r="AD12" s="309"/>
      <c r="AE12" s="309"/>
    </row>
    <row r="13" spans="1:31" ht="27.75" customHeight="1">
      <c r="A13" s="239" t="s">
        <v>180</v>
      </c>
      <c r="B13" s="237"/>
      <c r="C13" s="237"/>
      <c r="D13" s="237"/>
      <c r="E13" s="237"/>
      <c r="F13" s="237"/>
      <c r="G13" s="300">
        <v>797681</v>
      </c>
      <c r="H13" s="300"/>
      <c r="I13" s="300"/>
      <c r="J13" s="300"/>
      <c r="K13" s="300"/>
      <c r="L13" s="300">
        <v>828854</v>
      </c>
      <c r="M13" s="300"/>
      <c r="N13" s="300"/>
      <c r="O13" s="300"/>
      <c r="P13" s="300"/>
      <c r="Q13" s="300">
        <v>715007</v>
      </c>
      <c r="R13" s="300"/>
      <c r="S13" s="300"/>
      <c r="T13" s="300"/>
      <c r="U13" s="300"/>
      <c r="V13" s="300">
        <f t="shared" si="0"/>
        <v>2341542</v>
      </c>
      <c r="W13" s="300"/>
      <c r="X13" s="300"/>
      <c r="Y13" s="300"/>
      <c r="Z13" s="300"/>
      <c r="AA13" s="309">
        <f>V13/V12*100</f>
        <v>87.1403084521792</v>
      </c>
      <c r="AB13" s="309"/>
      <c r="AC13" s="309"/>
      <c r="AD13" s="309"/>
      <c r="AE13" s="309"/>
    </row>
    <row r="14" spans="1:31" ht="27.75" customHeight="1">
      <c r="A14" s="358" t="s">
        <v>190</v>
      </c>
      <c r="B14" s="359"/>
      <c r="C14" s="359"/>
      <c r="D14" s="359"/>
      <c r="E14" s="359"/>
      <c r="F14" s="359"/>
      <c r="G14" s="308">
        <v>602507</v>
      </c>
      <c r="H14" s="308"/>
      <c r="I14" s="308"/>
      <c r="J14" s="308"/>
      <c r="K14" s="308"/>
      <c r="L14" s="308">
        <v>510801</v>
      </c>
      <c r="M14" s="308"/>
      <c r="N14" s="308"/>
      <c r="O14" s="308"/>
      <c r="P14" s="308"/>
      <c r="Q14" s="308">
        <v>574696</v>
      </c>
      <c r="R14" s="308"/>
      <c r="S14" s="308"/>
      <c r="T14" s="308"/>
      <c r="U14" s="308"/>
      <c r="V14" s="300">
        <f>SUM(G14:U14)</f>
        <v>1688004</v>
      </c>
      <c r="W14" s="300"/>
      <c r="X14" s="300"/>
      <c r="Y14" s="300"/>
      <c r="Z14" s="300"/>
      <c r="AA14" s="309">
        <f>V14/V13*100</f>
        <v>72.08941799890842</v>
      </c>
      <c r="AB14" s="309"/>
      <c r="AC14" s="309"/>
      <c r="AD14" s="309"/>
      <c r="AE14" s="309"/>
    </row>
    <row r="15" spans="1:31" ht="27.75" customHeight="1" thickBot="1">
      <c r="A15" s="294" t="s">
        <v>189</v>
      </c>
      <c r="B15" s="295"/>
      <c r="C15" s="295"/>
      <c r="D15" s="295"/>
      <c r="E15" s="295"/>
      <c r="F15" s="295"/>
      <c r="G15" s="291">
        <v>411548</v>
      </c>
      <c r="H15" s="291"/>
      <c r="I15" s="291"/>
      <c r="J15" s="291"/>
      <c r="K15" s="291"/>
      <c r="L15" s="291">
        <v>407448</v>
      </c>
      <c r="M15" s="291"/>
      <c r="N15" s="291"/>
      <c r="O15" s="291"/>
      <c r="P15" s="291"/>
      <c r="Q15" s="291">
        <v>380487</v>
      </c>
      <c r="R15" s="291"/>
      <c r="S15" s="291"/>
      <c r="T15" s="291"/>
      <c r="U15" s="291"/>
      <c r="V15" s="291">
        <f t="shared" si="0"/>
        <v>1199483</v>
      </c>
      <c r="W15" s="291"/>
      <c r="X15" s="291"/>
      <c r="Y15" s="291"/>
      <c r="Z15" s="291"/>
      <c r="AA15" s="292">
        <f>V15/V14*100</f>
        <v>71.0592510444288</v>
      </c>
      <c r="AB15" s="292"/>
      <c r="AC15" s="292"/>
      <c r="AD15" s="292"/>
      <c r="AE15" s="293"/>
    </row>
    <row r="16" spans="1:31" ht="13.5" customHeight="1">
      <c r="A16" s="15"/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7"/>
      <c r="AB16" s="17"/>
      <c r="AC16" s="17"/>
      <c r="AD16" s="17"/>
      <c r="AE16" s="17"/>
    </row>
    <row r="17" spans="1:31" ht="13.5" customHeight="1">
      <c r="A17" s="15"/>
      <c r="B17" s="15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7"/>
      <c r="AB17" s="17"/>
      <c r="AC17" s="17"/>
      <c r="AD17" s="17"/>
      <c r="AE17" s="17"/>
    </row>
    <row r="18" spans="1:31" ht="13.5" customHeight="1">
      <c r="A18" s="15"/>
      <c r="B18" s="15"/>
      <c r="C18" s="15"/>
      <c r="D18" s="15"/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7"/>
      <c r="AC18" s="17"/>
      <c r="AD18" s="17"/>
      <c r="AE18" s="17"/>
    </row>
    <row r="19" spans="1:31" ht="18.75" customHeight="1">
      <c r="A19" s="298" t="s">
        <v>191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100"/>
      <c r="X19" s="100"/>
      <c r="Y19" s="100"/>
      <c r="Z19" s="100"/>
      <c r="AA19" s="100"/>
      <c r="AB19" s="100"/>
      <c r="AC19" s="100"/>
      <c r="AD19" s="100"/>
      <c r="AE19" s="100"/>
    </row>
    <row r="20" spans="1:31" ht="13.5" customHeight="1">
      <c r="A20" s="297" t="s">
        <v>131</v>
      </c>
      <c r="B20" s="297"/>
      <c r="C20" s="297"/>
      <c r="D20" s="297"/>
      <c r="E20" s="299"/>
      <c r="F20" s="312" t="s">
        <v>132</v>
      </c>
      <c r="G20" s="313"/>
      <c r="H20" s="313"/>
      <c r="I20" s="313"/>
      <c r="J20" s="314"/>
      <c r="K20" s="307" t="s">
        <v>131</v>
      </c>
      <c r="L20" s="297"/>
      <c r="M20" s="297"/>
      <c r="N20" s="297"/>
      <c r="O20" s="297"/>
      <c r="P20" s="297" t="s">
        <v>167</v>
      </c>
      <c r="Q20" s="297"/>
      <c r="R20" s="297"/>
      <c r="S20" s="297"/>
      <c r="T20" s="297"/>
      <c r="U20" s="297" t="s">
        <v>131</v>
      </c>
      <c r="V20" s="297"/>
      <c r="W20" s="297"/>
      <c r="X20" s="297"/>
      <c r="Y20" s="297"/>
      <c r="Z20" s="297" t="s">
        <v>35</v>
      </c>
      <c r="AA20" s="297"/>
      <c r="AB20" s="297"/>
      <c r="AC20" s="297"/>
      <c r="AD20" s="297"/>
      <c r="AE20" s="297"/>
    </row>
    <row r="21" spans="1:31" ht="13.5" customHeight="1">
      <c r="A21" s="297"/>
      <c r="B21" s="297"/>
      <c r="C21" s="297"/>
      <c r="D21" s="297"/>
      <c r="E21" s="299"/>
      <c r="F21" s="315"/>
      <c r="G21" s="316"/>
      <c r="H21" s="316"/>
      <c r="I21" s="316"/>
      <c r="J21" s="317"/>
      <c r="K21" s="30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</row>
    <row r="22" spans="1:31" ht="13.5" customHeight="1">
      <c r="A22" s="297"/>
      <c r="B22" s="297"/>
      <c r="C22" s="297"/>
      <c r="D22" s="297"/>
      <c r="E22" s="299"/>
      <c r="F22" s="318" t="s">
        <v>168</v>
      </c>
      <c r="G22" s="319"/>
      <c r="H22" s="319"/>
      <c r="I22" s="319"/>
      <c r="J22" s="320"/>
      <c r="K22" s="30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</row>
    <row r="23" spans="1:31" ht="13.5" customHeight="1">
      <c r="A23" s="296" t="s">
        <v>36</v>
      </c>
      <c r="B23" s="297"/>
      <c r="C23" s="297"/>
      <c r="D23" s="297"/>
      <c r="E23" s="297"/>
      <c r="F23" s="290">
        <v>242034</v>
      </c>
      <c r="G23" s="290"/>
      <c r="H23" s="290"/>
      <c r="I23" s="290"/>
      <c r="J23" s="290"/>
      <c r="K23" s="297" t="s">
        <v>37</v>
      </c>
      <c r="L23" s="297"/>
      <c r="M23" s="297"/>
      <c r="N23" s="297"/>
      <c r="O23" s="297"/>
      <c r="P23" s="290">
        <v>22985</v>
      </c>
      <c r="Q23" s="290"/>
      <c r="R23" s="290"/>
      <c r="S23" s="290"/>
      <c r="T23" s="290"/>
      <c r="U23" s="297" t="s">
        <v>38</v>
      </c>
      <c r="V23" s="297"/>
      <c r="W23" s="297"/>
      <c r="X23" s="297"/>
      <c r="Y23" s="297"/>
      <c r="Z23" s="301">
        <v>14942</v>
      </c>
      <c r="AA23" s="302"/>
      <c r="AB23" s="302"/>
      <c r="AC23" s="302"/>
      <c r="AD23" s="302"/>
      <c r="AE23" s="303"/>
    </row>
    <row r="24" spans="1:31" ht="13.5" customHeight="1">
      <c r="A24" s="296"/>
      <c r="B24" s="297"/>
      <c r="C24" s="297"/>
      <c r="D24" s="297"/>
      <c r="E24" s="297"/>
      <c r="F24" s="290"/>
      <c r="G24" s="290"/>
      <c r="H24" s="290"/>
      <c r="I24" s="290"/>
      <c r="J24" s="290"/>
      <c r="K24" s="297"/>
      <c r="L24" s="297"/>
      <c r="M24" s="297"/>
      <c r="N24" s="297"/>
      <c r="O24" s="297"/>
      <c r="P24" s="290"/>
      <c r="Q24" s="290"/>
      <c r="R24" s="290"/>
      <c r="S24" s="290"/>
      <c r="T24" s="290"/>
      <c r="U24" s="297"/>
      <c r="V24" s="297"/>
      <c r="W24" s="297"/>
      <c r="X24" s="297"/>
      <c r="Y24" s="297"/>
      <c r="Z24" s="304"/>
      <c r="AA24" s="305"/>
      <c r="AB24" s="305"/>
      <c r="AC24" s="305"/>
      <c r="AD24" s="305"/>
      <c r="AE24" s="306"/>
    </row>
    <row r="25" spans="1:31" ht="13.5" customHeight="1">
      <c r="A25" s="296" t="s">
        <v>39</v>
      </c>
      <c r="B25" s="297"/>
      <c r="C25" s="297"/>
      <c r="D25" s="297"/>
      <c r="E25" s="297"/>
      <c r="F25" s="290">
        <v>38463</v>
      </c>
      <c r="G25" s="290"/>
      <c r="H25" s="290"/>
      <c r="I25" s="290"/>
      <c r="J25" s="290"/>
      <c r="K25" s="297" t="s">
        <v>40</v>
      </c>
      <c r="L25" s="297"/>
      <c r="M25" s="297"/>
      <c r="N25" s="297"/>
      <c r="O25" s="297"/>
      <c r="P25" s="290">
        <v>18819</v>
      </c>
      <c r="Q25" s="290"/>
      <c r="R25" s="290"/>
      <c r="S25" s="290"/>
      <c r="T25" s="290"/>
      <c r="U25" s="297" t="s">
        <v>41</v>
      </c>
      <c r="V25" s="297"/>
      <c r="W25" s="297"/>
      <c r="X25" s="297"/>
      <c r="Y25" s="297"/>
      <c r="Z25" s="301">
        <v>16412</v>
      </c>
      <c r="AA25" s="302"/>
      <c r="AB25" s="302"/>
      <c r="AC25" s="302"/>
      <c r="AD25" s="302"/>
      <c r="AE25" s="303"/>
    </row>
    <row r="26" spans="1:31" ht="13.5" customHeight="1">
      <c r="A26" s="296"/>
      <c r="B26" s="297"/>
      <c r="C26" s="297"/>
      <c r="D26" s="297"/>
      <c r="E26" s="297"/>
      <c r="F26" s="290"/>
      <c r="G26" s="290"/>
      <c r="H26" s="290"/>
      <c r="I26" s="290"/>
      <c r="J26" s="290"/>
      <c r="K26" s="297"/>
      <c r="L26" s="297"/>
      <c r="M26" s="297"/>
      <c r="N26" s="297"/>
      <c r="O26" s="297"/>
      <c r="P26" s="290"/>
      <c r="Q26" s="290"/>
      <c r="R26" s="290"/>
      <c r="S26" s="290"/>
      <c r="T26" s="290"/>
      <c r="U26" s="297"/>
      <c r="V26" s="297"/>
      <c r="W26" s="297"/>
      <c r="X26" s="297"/>
      <c r="Y26" s="297"/>
      <c r="Z26" s="304"/>
      <c r="AA26" s="305"/>
      <c r="AB26" s="305"/>
      <c r="AC26" s="305"/>
      <c r="AD26" s="305"/>
      <c r="AE26" s="306"/>
    </row>
    <row r="27" spans="1:31" ht="13.5" customHeight="1">
      <c r="A27" s="296" t="s">
        <v>42</v>
      </c>
      <c r="B27" s="297"/>
      <c r="C27" s="297"/>
      <c r="D27" s="297"/>
      <c r="E27" s="297"/>
      <c r="F27" s="290">
        <v>62066</v>
      </c>
      <c r="G27" s="290"/>
      <c r="H27" s="290"/>
      <c r="I27" s="290"/>
      <c r="J27" s="290"/>
      <c r="K27" s="297" t="s">
        <v>43</v>
      </c>
      <c r="L27" s="297"/>
      <c r="M27" s="297"/>
      <c r="N27" s="297"/>
      <c r="O27" s="297"/>
      <c r="P27" s="290">
        <v>17950</v>
      </c>
      <c r="Q27" s="290"/>
      <c r="R27" s="290"/>
      <c r="S27" s="290"/>
      <c r="T27" s="290"/>
      <c r="U27" s="297" t="s">
        <v>44</v>
      </c>
      <c r="V27" s="297"/>
      <c r="W27" s="297"/>
      <c r="X27" s="297"/>
      <c r="Y27" s="297"/>
      <c r="Z27" s="301">
        <v>21006</v>
      </c>
      <c r="AA27" s="302"/>
      <c r="AB27" s="302"/>
      <c r="AC27" s="302"/>
      <c r="AD27" s="302"/>
      <c r="AE27" s="303"/>
    </row>
    <row r="28" spans="1:31" ht="13.5" customHeight="1">
      <c r="A28" s="296"/>
      <c r="B28" s="297"/>
      <c r="C28" s="297"/>
      <c r="D28" s="297"/>
      <c r="E28" s="297"/>
      <c r="F28" s="290"/>
      <c r="G28" s="290"/>
      <c r="H28" s="290"/>
      <c r="I28" s="290"/>
      <c r="J28" s="290"/>
      <c r="K28" s="297"/>
      <c r="L28" s="297"/>
      <c r="M28" s="297"/>
      <c r="N28" s="297"/>
      <c r="O28" s="297"/>
      <c r="P28" s="290"/>
      <c r="Q28" s="290"/>
      <c r="R28" s="290"/>
      <c r="S28" s="290"/>
      <c r="T28" s="290"/>
      <c r="U28" s="297"/>
      <c r="V28" s="297"/>
      <c r="W28" s="297"/>
      <c r="X28" s="297"/>
      <c r="Y28" s="297"/>
      <c r="Z28" s="304"/>
      <c r="AA28" s="305"/>
      <c r="AB28" s="305"/>
      <c r="AC28" s="305"/>
      <c r="AD28" s="305"/>
      <c r="AE28" s="306"/>
    </row>
    <row r="29" spans="1:31" ht="13.5" customHeight="1">
      <c r="A29" s="296" t="s">
        <v>45</v>
      </c>
      <c r="B29" s="297"/>
      <c r="C29" s="297"/>
      <c r="D29" s="297"/>
      <c r="E29" s="297"/>
      <c r="F29" s="290">
        <v>53732</v>
      </c>
      <c r="G29" s="290"/>
      <c r="H29" s="290"/>
      <c r="I29" s="290"/>
      <c r="J29" s="290"/>
      <c r="K29" s="297" t="s">
        <v>46</v>
      </c>
      <c r="L29" s="297"/>
      <c r="M29" s="297"/>
      <c r="N29" s="297"/>
      <c r="O29" s="297"/>
      <c r="P29" s="290">
        <v>7646</v>
      </c>
      <c r="Q29" s="290"/>
      <c r="R29" s="290"/>
      <c r="S29" s="290"/>
      <c r="T29" s="290"/>
      <c r="U29" s="297" t="s">
        <v>47</v>
      </c>
      <c r="V29" s="297"/>
      <c r="W29" s="297"/>
      <c r="X29" s="297"/>
      <c r="Y29" s="297"/>
      <c r="Z29" s="301">
        <v>14950</v>
      </c>
      <c r="AA29" s="302"/>
      <c r="AB29" s="302"/>
      <c r="AC29" s="302"/>
      <c r="AD29" s="302"/>
      <c r="AE29" s="303"/>
    </row>
    <row r="30" spans="1:31" ht="13.5" customHeight="1">
      <c r="A30" s="296"/>
      <c r="B30" s="297"/>
      <c r="C30" s="297"/>
      <c r="D30" s="297"/>
      <c r="E30" s="297"/>
      <c r="F30" s="290"/>
      <c r="G30" s="290"/>
      <c r="H30" s="290"/>
      <c r="I30" s="290"/>
      <c r="J30" s="290"/>
      <c r="K30" s="297"/>
      <c r="L30" s="297"/>
      <c r="M30" s="297"/>
      <c r="N30" s="297"/>
      <c r="O30" s="297"/>
      <c r="P30" s="290"/>
      <c r="Q30" s="290"/>
      <c r="R30" s="290"/>
      <c r="S30" s="290"/>
      <c r="T30" s="290"/>
      <c r="U30" s="297"/>
      <c r="V30" s="297"/>
      <c r="W30" s="297"/>
      <c r="X30" s="297"/>
      <c r="Y30" s="297"/>
      <c r="Z30" s="304"/>
      <c r="AA30" s="305"/>
      <c r="AB30" s="305"/>
      <c r="AC30" s="305"/>
      <c r="AD30" s="305"/>
      <c r="AE30" s="306"/>
    </row>
    <row r="31" spans="1:31" ht="13.5" customHeight="1">
      <c r="A31" s="296" t="s">
        <v>48</v>
      </c>
      <c r="B31" s="297"/>
      <c r="C31" s="297"/>
      <c r="D31" s="297"/>
      <c r="E31" s="297"/>
      <c r="F31" s="290">
        <v>81744</v>
      </c>
      <c r="G31" s="290"/>
      <c r="H31" s="290"/>
      <c r="I31" s="290"/>
      <c r="J31" s="290"/>
      <c r="K31" s="297" t="s">
        <v>49</v>
      </c>
      <c r="L31" s="297"/>
      <c r="M31" s="297"/>
      <c r="N31" s="297"/>
      <c r="O31" s="297"/>
      <c r="P31" s="290">
        <v>8217</v>
      </c>
      <c r="Q31" s="290"/>
      <c r="R31" s="290"/>
      <c r="S31" s="290"/>
      <c r="T31" s="290"/>
      <c r="U31" s="297" t="s">
        <v>50</v>
      </c>
      <c r="V31" s="297"/>
      <c r="W31" s="297"/>
      <c r="X31" s="297"/>
      <c r="Y31" s="297"/>
      <c r="Z31" s="301">
        <v>4057</v>
      </c>
      <c r="AA31" s="302"/>
      <c r="AB31" s="302"/>
      <c r="AC31" s="302"/>
      <c r="AD31" s="302"/>
      <c r="AE31" s="303"/>
    </row>
    <row r="32" spans="1:31" ht="13.5" customHeight="1">
      <c r="A32" s="296"/>
      <c r="B32" s="297"/>
      <c r="C32" s="297"/>
      <c r="D32" s="297"/>
      <c r="E32" s="297"/>
      <c r="F32" s="290"/>
      <c r="G32" s="290"/>
      <c r="H32" s="290"/>
      <c r="I32" s="290"/>
      <c r="J32" s="290"/>
      <c r="K32" s="297"/>
      <c r="L32" s="297"/>
      <c r="M32" s="297"/>
      <c r="N32" s="297"/>
      <c r="O32" s="297"/>
      <c r="P32" s="290"/>
      <c r="Q32" s="290"/>
      <c r="R32" s="290"/>
      <c r="S32" s="290"/>
      <c r="T32" s="290"/>
      <c r="U32" s="297"/>
      <c r="V32" s="297"/>
      <c r="W32" s="297"/>
      <c r="X32" s="297"/>
      <c r="Y32" s="297"/>
      <c r="Z32" s="304"/>
      <c r="AA32" s="305"/>
      <c r="AB32" s="305"/>
      <c r="AC32" s="305"/>
      <c r="AD32" s="305"/>
      <c r="AE32" s="306"/>
    </row>
    <row r="33" spans="1:31" ht="13.5" customHeight="1">
      <c r="A33" s="310" t="s">
        <v>51</v>
      </c>
      <c r="B33" s="311"/>
      <c r="C33" s="311"/>
      <c r="D33" s="311"/>
      <c r="E33" s="311"/>
      <c r="F33" s="290">
        <v>50005</v>
      </c>
      <c r="G33" s="290"/>
      <c r="H33" s="290"/>
      <c r="I33" s="290"/>
      <c r="J33" s="290"/>
      <c r="K33" s="297" t="s">
        <v>52</v>
      </c>
      <c r="L33" s="297"/>
      <c r="M33" s="297"/>
      <c r="N33" s="297"/>
      <c r="O33" s="297"/>
      <c r="P33" s="290">
        <v>6879</v>
      </c>
      <c r="Q33" s="290"/>
      <c r="R33" s="290"/>
      <c r="S33" s="290"/>
      <c r="T33" s="290"/>
      <c r="U33" s="297" t="s">
        <v>53</v>
      </c>
      <c r="V33" s="297"/>
      <c r="W33" s="297"/>
      <c r="X33" s="297"/>
      <c r="Y33" s="297"/>
      <c r="Z33" s="301">
        <v>4528</v>
      </c>
      <c r="AA33" s="302"/>
      <c r="AB33" s="302"/>
      <c r="AC33" s="302"/>
      <c r="AD33" s="302"/>
      <c r="AE33" s="303"/>
    </row>
    <row r="34" spans="1:31" ht="13.5" customHeight="1">
      <c r="A34" s="310"/>
      <c r="B34" s="311"/>
      <c r="C34" s="311"/>
      <c r="D34" s="311"/>
      <c r="E34" s="311"/>
      <c r="F34" s="290"/>
      <c r="G34" s="290"/>
      <c r="H34" s="290"/>
      <c r="I34" s="290"/>
      <c r="J34" s="290"/>
      <c r="K34" s="297"/>
      <c r="L34" s="297"/>
      <c r="M34" s="297"/>
      <c r="N34" s="297"/>
      <c r="O34" s="297"/>
      <c r="P34" s="290"/>
      <c r="Q34" s="290"/>
      <c r="R34" s="290"/>
      <c r="S34" s="290"/>
      <c r="T34" s="290"/>
      <c r="U34" s="297"/>
      <c r="V34" s="297"/>
      <c r="W34" s="297"/>
      <c r="X34" s="297"/>
      <c r="Y34" s="297"/>
      <c r="Z34" s="304"/>
      <c r="AA34" s="305"/>
      <c r="AB34" s="305"/>
      <c r="AC34" s="305"/>
      <c r="AD34" s="305"/>
      <c r="AE34" s="306"/>
    </row>
    <row r="35" spans="1:31" ht="13.5" customHeight="1">
      <c r="A35" s="310" t="s">
        <v>54</v>
      </c>
      <c r="B35" s="311"/>
      <c r="C35" s="311"/>
      <c r="D35" s="311"/>
      <c r="E35" s="311"/>
      <c r="F35" s="290">
        <v>61521</v>
      </c>
      <c r="G35" s="290"/>
      <c r="H35" s="290"/>
      <c r="I35" s="290"/>
      <c r="J35" s="290"/>
      <c r="K35" s="311" t="s">
        <v>181</v>
      </c>
      <c r="L35" s="311"/>
      <c r="M35" s="311"/>
      <c r="N35" s="311"/>
      <c r="O35" s="311"/>
      <c r="P35" s="290">
        <v>29550</v>
      </c>
      <c r="Q35" s="290"/>
      <c r="R35" s="290"/>
      <c r="S35" s="290"/>
      <c r="T35" s="290"/>
      <c r="U35" s="311" t="s">
        <v>182</v>
      </c>
      <c r="V35" s="311"/>
      <c r="W35" s="311"/>
      <c r="X35" s="311"/>
      <c r="Y35" s="311"/>
      <c r="Z35" s="301">
        <v>3414</v>
      </c>
      <c r="AA35" s="302"/>
      <c r="AB35" s="302"/>
      <c r="AC35" s="302"/>
      <c r="AD35" s="302"/>
      <c r="AE35" s="303"/>
    </row>
    <row r="36" spans="1:31" ht="13.5" customHeight="1">
      <c r="A36" s="310"/>
      <c r="B36" s="311"/>
      <c r="C36" s="311"/>
      <c r="D36" s="311"/>
      <c r="E36" s="311"/>
      <c r="F36" s="290"/>
      <c r="G36" s="290"/>
      <c r="H36" s="290"/>
      <c r="I36" s="290"/>
      <c r="J36" s="290"/>
      <c r="K36" s="311"/>
      <c r="L36" s="311"/>
      <c r="M36" s="311"/>
      <c r="N36" s="311"/>
      <c r="O36" s="311"/>
      <c r="P36" s="290"/>
      <c r="Q36" s="290"/>
      <c r="R36" s="290"/>
      <c r="S36" s="290"/>
      <c r="T36" s="290"/>
      <c r="U36" s="311"/>
      <c r="V36" s="311"/>
      <c r="W36" s="311"/>
      <c r="X36" s="311"/>
      <c r="Y36" s="311"/>
      <c r="Z36" s="304"/>
      <c r="AA36" s="305"/>
      <c r="AB36" s="305"/>
      <c r="AC36" s="305"/>
      <c r="AD36" s="305"/>
      <c r="AE36" s="306"/>
    </row>
    <row r="37" spans="1:31" ht="13.5" customHeight="1">
      <c r="A37" s="310" t="s">
        <v>55</v>
      </c>
      <c r="B37" s="311"/>
      <c r="C37" s="311"/>
      <c r="D37" s="311"/>
      <c r="E37" s="311"/>
      <c r="F37" s="290">
        <v>33671</v>
      </c>
      <c r="G37" s="290"/>
      <c r="H37" s="290"/>
      <c r="I37" s="290"/>
      <c r="J37" s="290"/>
      <c r="K37" s="311" t="s">
        <v>56</v>
      </c>
      <c r="L37" s="311"/>
      <c r="M37" s="311"/>
      <c r="N37" s="311"/>
      <c r="O37" s="311"/>
      <c r="P37" s="290">
        <v>7411</v>
      </c>
      <c r="Q37" s="290"/>
      <c r="R37" s="290"/>
      <c r="S37" s="290"/>
      <c r="T37" s="290"/>
      <c r="U37" s="311" t="s">
        <v>183</v>
      </c>
      <c r="V37" s="311"/>
      <c r="W37" s="311"/>
      <c r="X37" s="311"/>
      <c r="Y37" s="311"/>
      <c r="Z37" s="332">
        <v>21523</v>
      </c>
      <c r="AA37" s="333"/>
      <c r="AB37" s="333"/>
      <c r="AC37" s="333"/>
      <c r="AD37" s="333"/>
      <c r="AE37" s="334"/>
    </row>
    <row r="38" spans="1:31" ht="13.5" customHeight="1">
      <c r="A38" s="310"/>
      <c r="B38" s="311"/>
      <c r="C38" s="311"/>
      <c r="D38" s="311"/>
      <c r="E38" s="311"/>
      <c r="F38" s="290"/>
      <c r="G38" s="290"/>
      <c r="H38" s="290"/>
      <c r="I38" s="290"/>
      <c r="J38" s="290"/>
      <c r="K38" s="311"/>
      <c r="L38" s="311"/>
      <c r="M38" s="311"/>
      <c r="N38" s="311"/>
      <c r="O38" s="311"/>
      <c r="P38" s="290"/>
      <c r="Q38" s="290"/>
      <c r="R38" s="290"/>
      <c r="S38" s="290"/>
      <c r="T38" s="290"/>
      <c r="U38" s="311"/>
      <c r="V38" s="311"/>
      <c r="W38" s="311"/>
      <c r="X38" s="311"/>
      <c r="Y38" s="311"/>
      <c r="Z38" s="335"/>
      <c r="AA38" s="336"/>
      <c r="AB38" s="336"/>
      <c r="AC38" s="336"/>
      <c r="AD38" s="336"/>
      <c r="AE38" s="337"/>
    </row>
    <row r="39" spans="1:31" ht="13.5" customHeight="1">
      <c r="A39" s="310" t="s">
        <v>57</v>
      </c>
      <c r="B39" s="311"/>
      <c r="C39" s="311"/>
      <c r="D39" s="311"/>
      <c r="E39" s="311"/>
      <c r="F39" s="290">
        <v>80429</v>
      </c>
      <c r="G39" s="290"/>
      <c r="H39" s="290"/>
      <c r="I39" s="290"/>
      <c r="J39" s="290"/>
      <c r="K39" s="311" t="s">
        <v>58</v>
      </c>
      <c r="L39" s="311"/>
      <c r="M39" s="311"/>
      <c r="N39" s="311"/>
      <c r="O39" s="311"/>
      <c r="P39" s="290">
        <v>11415</v>
      </c>
      <c r="Q39" s="290"/>
      <c r="R39" s="290"/>
      <c r="S39" s="290"/>
      <c r="T39" s="290"/>
      <c r="U39" s="311" t="s">
        <v>184</v>
      </c>
      <c r="V39" s="311"/>
      <c r="W39" s="311"/>
      <c r="X39" s="311"/>
      <c r="Y39" s="311"/>
      <c r="Z39" s="332">
        <v>4455</v>
      </c>
      <c r="AA39" s="333"/>
      <c r="AB39" s="333"/>
      <c r="AC39" s="333"/>
      <c r="AD39" s="333"/>
      <c r="AE39" s="334"/>
    </row>
    <row r="40" spans="1:31" ht="13.5" customHeight="1">
      <c r="A40" s="310"/>
      <c r="B40" s="311"/>
      <c r="C40" s="311"/>
      <c r="D40" s="311"/>
      <c r="E40" s="311"/>
      <c r="F40" s="290"/>
      <c r="G40" s="290"/>
      <c r="H40" s="290"/>
      <c r="I40" s="290"/>
      <c r="J40" s="290"/>
      <c r="K40" s="311"/>
      <c r="L40" s="311"/>
      <c r="M40" s="311"/>
      <c r="N40" s="311"/>
      <c r="O40" s="311"/>
      <c r="P40" s="290"/>
      <c r="Q40" s="290"/>
      <c r="R40" s="290"/>
      <c r="S40" s="290"/>
      <c r="T40" s="290"/>
      <c r="U40" s="311"/>
      <c r="V40" s="311"/>
      <c r="W40" s="311"/>
      <c r="X40" s="311"/>
      <c r="Y40" s="311"/>
      <c r="Z40" s="335"/>
      <c r="AA40" s="336"/>
      <c r="AB40" s="336"/>
      <c r="AC40" s="336"/>
      <c r="AD40" s="336"/>
      <c r="AE40" s="337"/>
    </row>
    <row r="41" spans="1:31" ht="13.5" customHeight="1">
      <c r="A41" s="310" t="s">
        <v>59</v>
      </c>
      <c r="B41" s="311"/>
      <c r="C41" s="311"/>
      <c r="D41" s="311"/>
      <c r="E41" s="311"/>
      <c r="F41" s="290">
        <v>51462</v>
      </c>
      <c r="G41" s="290"/>
      <c r="H41" s="290"/>
      <c r="I41" s="290"/>
      <c r="J41" s="290"/>
      <c r="K41" s="297" t="s">
        <v>60</v>
      </c>
      <c r="L41" s="297"/>
      <c r="M41" s="297"/>
      <c r="N41" s="297"/>
      <c r="O41" s="297"/>
      <c r="P41" s="290">
        <v>8494</v>
      </c>
      <c r="Q41" s="290"/>
      <c r="R41" s="290"/>
      <c r="S41" s="290"/>
      <c r="T41" s="290"/>
      <c r="U41" s="311" t="s">
        <v>185</v>
      </c>
      <c r="V41" s="311"/>
      <c r="W41" s="311"/>
      <c r="X41" s="311"/>
      <c r="Y41" s="311"/>
      <c r="Z41" s="332">
        <v>3733</v>
      </c>
      <c r="AA41" s="333"/>
      <c r="AB41" s="333"/>
      <c r="AC41" s="333"/>
      <c r="AD41" s="333"/>
      <c r="AE41" s="334"/>
    </row>
    <row r="42" spans="1:31" ht="13.5" customHeight="1">
      <c r="A42" s="310"/>
      <c r="B42" s="311"/>
      <c r="C42" s="311"/>
      <c r="D42" s="311"/>
      <c r="E42" s="311"/>
      <c r="F42" s="290"/>
      <c r="G42" s="290"/>
      <c r="H42" s="290"/>
      <c r="I42" s="290"/>
      <c r="J42" s="290"/>
      <c r="K42" s="297"/>
      <c r="L42" s="297"/>
      <c r="M42" s="297"/>
      <c r="N42" s="297"/>
      <c r="O42" s="297"/>
      <c r="P42" s="290"/>
      <c r="Q42" s="290"/>
      <c r="R42" s="290"/>
      <c r="S42" s="290"/>
      <c r="T42" s="290"/>
      <c r="U42" s="311"/>
      <c r="V42" s="311"/>
      <c r="W42" s="311"/>
      <c r="X42" s="311"/>
      <c r="Y42" s="311"/>
      <c r="Z42" s="335"/>
      <c r="AA42" s="336"/>
      <c r="AB42" s="336"/>
      <c r="AC42" s="336"/>
      <c r="AD42" s="336"/>
      <c r="AE42" s="337"/>
    </row>
    <row r="43" spans="1:31" ht="13.5" customHeight="1">
      <c r="A43" s="310" t="s">
        <v>61</v>
      </c>
      <c r="B43" s="311"/>
      <c r="C43" s="311"/>
      <c r="D43" s="311"/>
      <c r="E43" s="311"/>
      <c r="F43" s="290">
        <v>32509</v>
      </c>
      <c r="G43" s="290"/>
      <c r="H43" s="290"/>
      <c r="I43" s="290"/>
      <c r="J43" s="290"/>
      <c r="K43" s="297" t="s">
        <v>186</v>
      </c>
      <c r="L43" s="297"/>
      <c r="M43" s="297"/>
      <c r="N43" s="297"/>
      <c r="O43" s="297"/>
      <c r="P43" s="290">
        <v>9243</v>
      </c>
      <c r="Q43" s="290"/>
      <c r="R43" s="290"/>
      <c r="S43" s="290"/>
      <c r="T43" s="290"/>
      <c r="U43" s="297" t="s">
        <v>62</v>
      </c>
      <c r="V43" s="297"/>
      <c r="W43" s="297"/>
      <c r="X43" s="297"/>
      <c r="Y43" s="297"/>
      <c r="Z43" s="332">
        <v>4906</v>
      </c>
      <c r="AA43" s="333"/>
      <c r="AB43" s="333"/>
      <c r="AC43" s="333"/>
      <c r="AD43" s="333"/>
      <c r="AE43" s="334"/>
    </row>
    <row r="44" spans="1:31" ht="13.5" customHeight="1">
      <c r="A44" s="310"/>
      <c r="B44" s="311"/>
      <c r="C44" s="311"/>
      <c r="D44" s="311"/>
      <c r="E44" s="311"/>
      <c r="F44" s="290"/>
      <c r="G44" s="290"/>
      <c r="H44" s="290"/>
      <c r="I44" s="290"/>
      <c r="J44" s="290"/>
      <c r="K44" s="297"/>
      <c r="L44" s="297"/>
      <c r="M44" s="297"/>
      <c r="N44" s="297"/>
      <c r="O44" s="297"/>
      <c r="P44" s="290"/>
      <c r="Q44" s="290"/>
      <c r="R44" s="290"/>
      <c r="S44" s="290"/>
      <c r="T44" s="290"/>
      <c r="U44" s="297"/>
      <c r="V44" s="297"/>
      <c r="W44" s="297"/>
      <c r="X44" s="297"/>
      <c r="Y44" s="297"/>
      <c r="Z44" s="335"/>
      <c r="AA44" s="336"/>
      <c r="AB44" s="336"/>
      <c r="AC44" s="336"/>
      <c r="AD44" s="336"/>
      <c r="AE44" s="337"/>
    </row>
    <row r="45" spans="1:31" ht="13.5" customHeight="1">
      <c r="A45" s="310" t="s">
        <v>63</v>
      </c>
      <c r="B45" s="311"/>
      <c r="C45" s="311"/>
      <c r="D45" s="311"/>
      <c r="E45" s="311"/>
      <c r="F45" s="290">
        <v>67225</v>
      </c>
      <c r="G45" s="290"/>
      <c r="H45" s="290"/>
      <c r="I45" s="290"/>
      <c r="J45" s="290"/>
      <c r="K45" s="297" t="s">
        <v>64</v>
      </c>
      <c r="L45" s="297"/>
      <c r="M45" s="297"/>
      <c r="N45" s="297"/>
      <c r="O45" s="297"/>
      <c r="P45" s="290">
        <v>16543</v>
      </c>
      <c r="Q45" s="290"/>
      <c r="R45" s="290"/>
      <c r="S45" s="290"/>
      <c r="T45" s="290"/>
      <c r="U45" s="311" t="s">
        <v>187</v>
      </c>
      <c r="V45" s="311"/>
      <c r="W45" s="311"/>
      <c r="X45" s="311"/>
      <c r="Y45" s="311"/>
      <c r="Z45" s="301">
        <v>7308</v>
      </c>
      <c r="AA45" s="302"/>
      <c r="AB45" s="302"/>
      <c r="AC45" s="302"/>
      <c r="AD45" s="302"/>
      <c r="AE45" s="303"/>
    </row>
    <row r="46" spans="1:31" ht="13.5" customHeight="1">
      <c r="A46" s="310"/>
      <c r="B46" s="311"/>
      <c r="C46" s="311"/>
      <c r="D46" s="311"/>
      <c r="E46" s="311"/>
      <c r="F46" s="290"/>
      <c r="G46" s="290"/>
      <c r="H46" s="290"/>
      <c r="I46" s="290"/>
      <c r="J46" s="290"/>
      <c r="K46" s="297"/>
      <c r="L46" s="297"/>
      <c r="M46" s="297"/>
      <c r="N46" s="297"/>
      <c r="O46" s="297"/>
      <c r="P46" s="290"/>
      <c r="Q46" s="290"/>
      <c r="R46" s="290"/>
      <c r="S46" s="290"/>
      <c r="T46" s="290"/>
      <c r="U46" s="311"/>
      <c r="V46" s="311"/>
      <c r="W46" s="311"/>
      <c r="X46" s="311"/>
      <c r="Y46" s="311"/>
      <c r="Z46" s="304"/>
      <c r="AA46" s="305"/>
      <c r="AB46" s="305"/>
      <c r="AC46" s="305"/>
      <c r="AD46" s="305"/>
      <c r="AE46" s="306"/>
    </row>
    <row r="47" spans="1:31" ht="13.5" customHeight="1">
      <c r="A47" s="325" t="s">
        <v>87</v>
      </c>
      <c r="B47" s="326"/>
      <c r="C47" s="326"/>
      <c r="D47" s="326"/>
      <c r="E47" s="326"/>
      <c r="F47" s="323">
        <f>SUM(F23:J46)</f>
        <v>854861</v>
      </c>
      <c r="G47" s="323"/>
      <c r="H47" s="323"/>
      <c r="I47" s="323"/>
      <c r="J47" s="323"/>
      <c r="K47" s="311" t="s">
        <v>65</v>
      </c>
      <c r="L47" s="311"/>
      <c r="M47" s="311"/>
      <c r="N47" s="311"/>
      <c r="O47" s="311"/>
      <c r="P47" s="290">
        <v>16872</v>
      </c>
      <c r="Q47" s="290"/>
      <c r="R47" s="290"/>
      <c r="S47" s="290"/>
      <c r="T47" s="290"/>
      <c r="U47" s="326" t="s">
        <v>66</v>
      </c>
      <c r="V47" s="326"/>
      <c r="W47" s="326"/>
      <c r="X47" s="326"/>
      <c r="Y47" s="326"/>
      <c r="Z47" s="328">
        <f>SUM(F49,P23:T50,Z23:AE46)</f>
        <v>344622</v>
      </c>
      <c r="AA47" s="328"/>
      <c r="AB47" s="328"/>
      <c r="AC47" s="328"/>
      <c r="AD47" s="328"/>
      <c r="AE47" s="329"/>
    </row>
    <row r="48" spans="1:31" ht="13.5" customHeight="1">
      <c r="A48" s="325"/>
      <c r="B48" s="326"/>
      <c r="C48" s="326"/>
      <c r="D48" s="326"/>
      <c r="E48" s="326"/>
      <c r="F48" s="323"/>
      <c r="G48" s="323"/>
      <c r="H48" s="323"/>
      <c r="I48" s="323"/>
      <c r="J48" s="323"/>
      <c r="K48" s="311"/>
      <c r="L48" s="311"/>
      <c r="M48" s="311"/>
      <c r="N48" s="311"/>
      <c r="O48" s="311"/>
      <c r="P48" s="290"/>
      <c r="Q48" s="290"/>
      <c r="R48" s="290"/>
      <c r="S48" s="290"/>
      <c r="T48" s="290"/>
      <c r="U48" s="326"/>
      <c r="V48" s="326"/>
      <c r="W48" s="326"/>
      <c r="X48" s="326"/>
      <c r="Y48" s="326"/>
      <c r="Z48" s="328"/>
      <c r="AA48" s="328"/>
      <c r="AB48" s="328"/>
      <c r="AC48" s="328"/>
      <c r="AD48" s="328"/>
      <c r="AE48" s="329"/>
    </row>
    <row r="49" spans="1:31" ht="13.5" customHeight="1">
      <c r="A49" s="310" t="s">
        <v>67</v>
      </c>
      <c r="B49" s="311"/>
      <c r="C49" s="311"/>
      <c r="D49" s="311"/>
      <c r="E49" s="311"/>
      <c r="F49" s="290">
        <v>13445</v>
      </c>
      <c r="G49" s="290"/>
      <c r="H49" s="290"/>
      <c r="I49" s="290"/>
      <c r="J49" s="290"/>
      <c r="K49" s="311" t="s">
        <v>68</v>
      </c>
      <c r="L49" s="311"/>
      <c r="M49" s="311"/>
      <c r="N49" s="311"/>
      <c r="O49" s="311"/>
      <c r="P49" s="290">
        <v>27919</v>
      </c>
      <c r="Q49" s="290"/>
      <c r="R49" s="290"/>
      <c r="S49" s="290"/>
      <c r="T49" s="290"/>
      <c r="U49" s="326" t="s">
        <v>133</v>
      </c>
      <c r="V49" s="326"/>
      <c r="W49" s="326"/>
      <c r="X49" s="326"/>
      <c r="Y49" s="326"/>
      <c r="Z49" s="328">
        <f>SUM(F47,Z47)</f>
        <v>1199483</v>
      </c>
      <c r="AA49" s="328"/>
      <c r="AB49" s="328"/>
      <c r="AC49" s="328"/>
      <c r="AD49" s="328"/>
      <c r="AE49" s="329"/>
    </row>
    <row r="50" spans="1:31" ht="13.5" customHeight="1" thickBot="1">
      <c r="A50" s="321"/>
      <c r="B50" s="322"/>
      <c r="C50" s="322"/>
      <c r="D50" s="322"/>
      <c r="E50" s="322"/>
      <c r="F50" s="324"/>
      <c r="G50" s="324"/>
      <c r="H50" s="324"/>
      <c r="I50" s="324"/>
      <c r="J50" s="324"/>
      <c r="K50" s="322"/>
      <c r="L50" s="322"/>
      <c r="M50" s="322"/>
      <c r="N50" s="322"/>
      <c r="O50" s="322"/>
      <c r="P50" s="324"/>
      <c r="Q50" s="324"/>
      <c r="R50" s="324"/>
      <c r="S50" s="324"/>
      <c r="T50" s="324"/>
      <c r="U50" s="327"/>
      <c r="V50" s="327"/>
      <c r="W50" s="327"/>
      <c r="X50" s="327"/>
      <c r="Y50" s="327"/>
      <c r="Z50" s="330"/>
      <c r="AA50" s="330"/>
      <c r="AB50" s="330"/>
      <c r="AC50" s="330"/>
      <c r="AD50" s="330"/>
      <c r="AE50" s="331"/>
    </row>
    <row r="51" spans="1:31" ht="13.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101"/>
      <c r="AA51" s="101"/>
      <c r="AB51" s="101"/>
      <c r="AC51" s="101"/>
      <c r="AD51" s="101"/>
      <c r="AE51" s="101"/>
    </row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142">
    <mergeCell ref="G12:K12"/>
    <mergeCell ref="A10:F10"/>
    <mergeCell ref="A14:F14"/>
    <mergeCell ref="A13:F13"/>
    <mergeCell ref="A12:F12"/>
    <mergeCell ref="A11:F11"/>
    <mergeCell ref="G13:K13"/>
    <mergeCell ref="V9:Z9"/>
    <mergeCell ref="AA9:AE9"/>
    <mergeCell ref="AA6:AE8"/>
    <mergeCell ref="AA10:AE10"/>
    <mergeCell ref="V10:Z10"/>
    <mergeCell ref="A3:P4"/>
    <mergeCell ref="G7:K8"/>
    <mergeCell ref="G9:K9"/>
    <mergeCell ref="L7:P8"/>
    <mergeCell ref="L9:P9"/>
    <mergeCell ref="A6:F9"/>
    <mergeCell ref="G6:Z6"/>
    <mergeCell ref="Q7:U8"/>
    <mergeCell ref="Q9:U9"/>
    <mergeCell ref="V7:Z8"/>
    <mergeCell ref="Z31:AE32"/>
    <mergeCell ref="Z33:AE34"/>
    <mergeCell ref="U33:Y34"/>
    <mergeCell ref="U29:Y30"/>
    <mergeCell ref="U31:Y32"/>
    <mergeCell ref="P41:T42"/>
    <mergeCell ref="P39:T40"/>
    <mergeCell ref="Z45:AE46"/>
    <mergeCell ref="Z47:AE48"/>
    <mergeCell ref="U41:Y42"/>
    <mergeCell ref="Z43:AE44"/>
    <mergeCell ref="U45:Y46"/>
    <mergeCell ref="U39:Y40"/>
    <mergeCell ref="P43:T44"/>
    <mergeCell ref="Z49:AE50"/>
    <mergeCell ref="Z35:AE36"/>
    <mergeCell ref="Z37:AE38"/>
    <mergeCell ref="Z39:AE40"/>
    <mergeCell ref="Z41:AE42"/>
    <mergeCell ref="A43:E44"/>
    <mergeCell ref="U49:Y50"/>
    <mergeCell ref="K49:O50"/>
    <mergeCell ref="P49:T50"/>
    <mergeCell ref="P47:T48"/>
    <mergeCell ref="U47:Y48"/>
    <mergeCell ref="K47:O48"/>
    <mergeCell ref="K43:O44"/>
    <mergeCell ref="U43:Y44"/>
    <mergeCell ref="P45:T46"/>
    <mergeCell ref="K41:O42"/>
    <mergeCell ref="K39:O40"/>
    <mergeCell ref="A49:E50"/>
    <mergeCell ref="F43:J44"/>
    <mergeCell ref="F45:J46"/>
    <mergeCell ref="F47:J48"/>
    <mergeCell ref="F49:J50"/>
    <mergeCell ref="A47:E48"/>
    <mergeCell ref="A45:E46"/>
    <mergeCell ref="K45:O46"/>
    <mergeCell ref="P33:T34"/>
    <mergeCell ref="F33:J34"/>
    <mergeCell ref="U37:Y38"/>
    <mergeCell ref="U35:Y36"/>
    <mergeCell ref="K35:O36"/>
    <mergeCell ref="F35:J36"/>
    <mergeCell ref="K37:O38"/>
    <mergeCell ref="P37:T38"/>
    <mergeCell ref="P35:T36"/>
    <mergeCell ref="K33:O34"/>
    <mergeCell ref="A41:E42"/>
    <mergeCell ref="A39:E40"/>
    <mergeCell ref="A37:E38"/>
    <mergeCell ref="F39:J40"/>
    <mergeCell ref="F41:J42"/>
    <mergeCell ref="F37:J38"/>
    <mergeCell ref="A33:E34"/>
    <mergeCell ref="A35:E36"/>
    <mergeCell ref="AA14:AE14"/>
    <mergeCell ref="AA13:AE13"/>
    <mergeCell ref="F27:J28"/>
    <mergeCell ref="K27:O28"/>
    <mergeCell ref="U27:Y28"/>
    <mergeCell ref="G14:K14"/>
    <mergeCell ref="F20:J21"/>
    <mergeCell ref="F22:J22"/>
    <mergeCell ref="AA11:AE11"/>
    <mergeCell ref="V11:Z11"/>
    <mergeCell ref="Q11:U11"/>
    <mergeCell ref="Q12:U12"/>
    <mergeCell ref="V12:Z12"/>
    <mergeCell ref="AA12:AE12"/>
    <mergeCell ref="Q10:U10"/>
    <mergeCell ref="L10:P10"/>
    <mergeCell ref="V14:Z14"/>
    <mergeCell ref="Q14:U14"/>
    <mergeCell ref="L14:P14"/>
    <mergeCell ref="L12:P12"/>
    <mergeCell ref="V13:Z13"/>
    <mergeCell ref="Q13:U13"/>
    <mergeCell ref="L13:P13"/>
    <mergeCell ref="Z29:AE30"/>
    <mergeCell ref="P29:T30"/>
    <mergeCell ref="F23:J24"/>
    <mergeCell ref="K23:O24"/>
    <mergeCell ref="P23:T24"/>
    <mergeCell ref="Z25:AE26"/>
    <mergeCell ref="Z23:AE24"/>
    <mergeCell ref="U23:Y24"/>
    <mergeCell ref="K25:O26"/>
    <mergeCell ref="U25:Y26"/>
    <mergeCell ref="Z20:AE22"/>
    <mergeCell ref="P27:T28"/>
    <mergeCell ref="U20:Y22"/>
    <mergeCell ref="Z27:AE28"/>
    <mergeCell ref="P20:T22"/>
    <mergeCell ref="A5:P5"/>
    <mergeCell ref="F25:J26"/>
    <mergeCell ref="P25:T26"/>
    <mergeCell ref="A20:E22"/>
    <mergeCell ref="G10:K10"/>
    <mergeCell ref="L11:P11"/>
    <mergeCell ref="G11:K11"/>
    <mergeCell ref="A19:V19"/>
    <mergeCell ref="A23:E24"/>
    <mergeCell ref="K20:O22"/>
    <mergeCell ref="A29:E30"/>
    <mergeCell ref="K31:O32"/>
    <mergeCell ref="A31:E32"/>
    <mergeCell ref="F29:J30"/>
    <mergeCell ref="K29:O30"/>
    <mergeCell ref="P31:T32"/>
    <mergeCell ref="F31:J32"/>
    <mergeCell ref="V15:Z15"/>
    <mergeCell ref="AA15:AE15"/>
    <mergeCell ref="A15:F15"/>
    <mergeCell ref="G15:K15"/>
    <mergeCell ref="L15:P15"/>
    <mergeCell ref="Q15:U15"/>
    <mergeCell ref="A25:E26"/>
    <mergeCell ref="A27:E28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2012-04-05T09:35:09Z</cp:lastPrinted>
  <dcterms:created xsi:type="dcterms:W3CDTF">2009-06-12T06:17:19Z</dcterms:created>
  <dcterms:modified xsi:type="dcterms:W3CDTF">2012-06-04T07:08:42Z</dcterms:modified>
  <cp:category/>
  <cp:version/>
  <cp:contentType/>
  <cp:contentStatus/>
</cp:coreProperties>
</file>