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入力用様式" sheetId="10" r:id="rId1"/>
  </sheets>
  <definedNames>
    <definedName name="_xlnm.Print_Area" localSheetId="0">入力用様式!$A$1:$AI$221</definedName>
    <definedName name="_xlnm.Print_Titles" localSheetId="0">入力用様式!$11:$11</definedName>
  </definedNames>
  <calcPr calcId="145621"/>
</workbook>
</file>

<file path=xl/calcChain.xml><?xml version="1.0" encoding="utf-8"?>
<calcChain xmlns="http://schemas.openxmlformats.org/spreadsheetml/2006/main">
  <c r="AK194" i="10" l="1"/>
  <c r="AK183" i="10"/>
  <c r="AK172" i="10"/>
  <c r="AK161" i="10"/>
  <c r="AK150" i="10"/>
  <c r="AK139" i="10"/>
  <c r="AK128" i="10"/>
  <c r="AK117" i="10"/>
  <c r="AK106" i="10"/>
  <c r="AK95" i="10"/>
  <c r="AK84" i="10"/>
  <c r="AK62" i="10"/>
  <c r="AK51" i="10"/>
  <c r="AK29" i="10"/>
  <c r="AK24" i="10"/>
  <c r="AC1" i="10" l="1"/>
  <c r="AA1" i="10" l="1"/>
  <c r="AK22" i="10" l="1"/>
  <c r="AE1" i="10" s="1"/>
  <c r="AK26" i="10"/>
  <c r="AK202" i="10"/>
  <c r="AK208" i="10"/>
  <c r="AL208" i="10"/>
  <c r="AG25" i="10"/>
  <c r="AK34" i="10"/>
  <c r="AL34" i="10"/>
  <c r="AL35" i="10"/>
  <c r="AL36" i="10"/>
  <c r="AK37" i="10"/>
  <c r="AL37" i="10"/>
  <c r="AL39" i="10"/>
  <c r="AL40" i="10"/>
  <c r="AK43" i="10"/>
  <c r="AL43" i="10"/>
  <c r="AL44" i="10"/>
  <c r="AK45" i="10"/>
  <c r="AL45" i="10"/>
  <c r="AL46" i="10"/>
  <c r="AL47" i="10"/>
  <c r="AK48" i="10"/>
  <c r="AL48" i="10"/>
  <c r="AL50" i="10"/>
  <c r="AL51" i="10"/>
  <c r="AK54" i="10"/>
  <c r="AL54" i="10"/>
  <c r="AL55" i="10"/>
  <c r="AK56" i="10"/>
  <c r="AL56" i="10"/>
  <c r="AL57" i="10"/>
  <c r="AL58" i="10"/>
  <c r="AK59" i="10"/>
  <c r="AL59" i="10"/>
  <c r="AL61" i="10"/>
  <c r="AL62" i="10"/>
  <c r="AK65" i="10"/>
  <c r="AL65" i="10"/>
  <c r="AL66" i="10"/>
  <c r="AK67" i="10"/>
  <c r="AL67" i="10"/>
  <c r="AL68" i="10"/>
  <c r="AL69" i="10"/>
  <c r="AK70" i="10"/>
  <c r="AL70" i="10"/>
  <c r="AL72" i="10"/>
  <c r="AL73" i="10"/>
  <c r="AK76" i="10"/>
  <c r="AL76" i="10"/>
  <c r="AL77" i="10"/>
  <c r="AK78" i="10"/>
  <c r="AL78" i="10"/>
  <c r="AL79" i="10"/>
  <c r="AL80" i="10"/>
  <c r="AK81" i="10"/>
  <c r="AL81" i="10"/>
  <c r="AL83" i="10"/>
  <c r="AL84" i="10"/>
  <c r="AK87" i="10"/>
  <c r="AL87" i="10"/>
  <c r="AL88" i="10"/>
  <c r="AK89" i="10"/>
  <c r="AL89" i="10"/>
  <c r="AL90" i="10"/>
  <c r="AL91" i="10"/>
  <c r="AK92" i="10"/>
  <c r="AL92" i="10"/>
  <c r="AL94" i="10"/>
  <c r="AL95" i="10"/>
  <c r="AK98" i="10"/>
  <c r="AL98" i="10"/>
  <c r="AL99" i="10"/>
  <c r="AK100" i="10"/>
  <c r="AL100" i="10"/>
  <c r="AL101" i="10"/>
  <c r="AL102" i="10"/>
  <c r="AK103" i="10"/>
  <c r="AL103" i="10"/>
  <c r="AL105" i="10"/>
  <c r="AL106" i="10"/>
  <c r="AK109" i="10"/>
  <c r="AL109" i="10"/>
  <c r="AL110" i="10"/>
  <c r="AK111" i="10"/>
  <c r="AL111" i="10"/>
  <c r="AL112" i="10"/>
  <c r="AL113" i="10"/>
  <c r="AK114" i="10"/>
  <c r="AL114" i="10"/>
  <c r="AL116" i="10"/>
  <c r="AL117" i="10"/>
  <c r="AK120" i="10"/>
  <c r="AL120" i="10"/>
  <c r="AL121" i="10"/>
  <c r="AK122" i="10"/>
  <c r="AL122" i="10"/>
  <c r="AL123" i="10"/>
  <c r="AL124" i="10"/>
  <c r="AK125" i="10"/>
  <c r="AL125" i="10"/>
  <c r="AL127" i="10"/>
  <c r="AL128" i="10"/>
  <c r="AK131" i="10"/>
  <c r="AL131" i="10"/>
  <c r="AL132" i="10"/>
  <c r="AK133" i="10"/>
  <c r="AL133" i="10"/>
  <c r="AL134" i="10"/>
  <c r="AL135" i="10"/>
  <c r="AK136" i="10"/>
  <c r="AL136" i="10"/>
  <c r="AL138" i="10"/>
  <c r="AL139" i="10"/>
  <c r="AK142" i="10"/>
  <c r="AL142" i="10"/>
  <c r="AL143" i="10"/>
  <c r="AK144" i="10"/>
  <c r="AL144" i="10"/>
  <c r="AL145" i="10"/>
  <c r="AL146" i="10"/>
  <c r="AK147" i="10"/>
  <c r="AL147" i="10"/>
  <c r="AL149" i="10"/>
  <c r="AL150" i="10"/>
  <c r="AK153" i="10"/>
  <c r="AL153" i="10"/>
  <c r="AL154" i="10"/>
  <c r="AK155" i="10"/>
  <c r="AL155" i="10"/>
  <c r="AL156" i="10"/>
  <c r="AL157" i="10"/>
  <c r="AK158" i="10"/>
  <c r="AL158" i="10"/>
  <c r="AL160" i="10"/>
  <c r="AL161" i="10"/>
  <c r="AK164" i="10"/>
  <c r="AL164" i="10"/>
  <c r="AL165" i="10"/>
  <c r="AK166" i="10"/>
  <c r="AL166" i="10"/>
  <c r="AL167" i="10"/>
  <c r="AL168" i="10"/>
  <c r="AK169" i="10"/>
  <c r="AL169" i="10"/>
  <c r="AL171" i="10"/>
  <c r="AL172" i="10"/>
  <c r="AK175" i="10"/>
  <c r="AL175" i="10"/>
  <c r="AL176" i="10"/>
  <c r="AK177" i="10"/>
  <c r="AL177" i="10"/>
  <c r="AL178" i="10"/>
  <c r="AL179" i="10"/>
  <c r="AK180" i="10"/>
  <c r="AL180" i="10"/>
  <c r="AL182" i="10"/>
  <c r="AL183" i="10"/>
  <c r="AK186" i="10"/>
  <c r="AL186" i="10"/>
  <c r="AL187" i="10"/>
  <c r="AK188" i="10"/>
  <c r="AL188" i="10"/>
  <c r="AL189" i="10"/>
  <c r="AL190" i="10"/>
  <c r="AK191" i="10"/>
  <c r="AL191" i="10"/>
  <c r="AL193" i="10"/>
  <c r="AL194" i="10"/>
  <c r="AK197" i="10"/>
  <c r="AL197" i="10"/>
  <c r="AL198" i="10"/>
  <c r="AK199" i="10"/>
  <c r="AL199" i="10"/>
  <c r="AL200" i="10"/>
  <c r="AL201" i="10"/>
  <c r="AL202" i="10"/>
  <c r="AL204" i="10"/>
  <c r="AL205" i="10"/>
  <c r="AL209" i="10"/>
  <c r="AL33" i="10"/>
  <c r="AL32" i="10"/>
  <c r="AL29" i="10"/>
  <c r="AL28" i="10"/>
  <c r="AL26" i="10"/>
  <c r="AL25" i="10"/>
  <c r="AL24" i="10"/>
  <c r="AL23" i="10"/>
  <c r="K206" i="10"/>
  <c r="F206" i="10"/>
  <c r="U205" i="10"/>
  <c r="J205" i="10"/>
  <c r="F205" i="10"/>
  <c r="U204" i="10"/>
  <c r="F204" i="10"/>
  <c r="F203" i="10"/>
  <c r="F202" i="10"/>
  <c r="C202" i="10"/>
  <c r="AG201" i="10"/>
  <c r="C201" i="10"/>
  <c r="AG200" i="10"/>
  <c r="C200" i="10"/>
  <c r="AG199" i="10"/>
  <c r="AD204" i="10" s="1"/>
  <c r="C199" i="10"/>
  <c r="K195" i="10"/>
  <c r="F195" i="10"/>
  <c r="U194" i="10"/>
  <c r="J194" i="10"/>
  <c r="F194" i="10"/>
  <c r="U193" i="10"/>
  <c r="F193" i="10"/>
  <c r="F192" i="10"/>
  <c r="F191" i="10"/>
  <c r="C191" i="10"/>
  <c r="AG190" i="10"/>
  <c r="C190" i="10"/>
  <c r="AG189" i="10"/>
  <c r="C189" i="10"/>
  <c r="AG188" i="10"/>
  <c r="C188" i="10"/>
  <c r="K184" i="10"/>
  <c r="F184" i="10"/>
  <c r="U183" i="10"/>
  <c r="J183" i="10"/>
  <c r="F183" i="10"/>
  <c r="U182" i="10"/>
  <c r="F182" i="10"/>
  <c r="F181" i="10"/>
  <c r="F180" i="10"/>
  <c r="C180" i="10"/>
  <c r="AG179" i="10"/>
  <c r="C179" i="10"/>
  <c r="AG178" i="10"/>
  <c r="C178" i="10"/>
  <c r="AG177" i="10"/>
  <c r="C177" i="10"/>
  <c r="K173" i="10"/>
  <c r="F173" i="10"/>
  <c r="U172" i="10"/>
  <c r="J172" i="10"/>
  <c r="F172" i="10"/>
  <c r="U171" i="10"/>
  <c r="F171" i="10"/>
  <c r="F170" i="10"/>
  <c r="F169" i="10"/>
  <c r="C169" i="10"/>
  <c r="AG168" i="10"/>
  <c r="C168" i="10"/>
  <c r="AG167" i="10"/>
  <c r="C167" i="10"/>
  <c r="AG166" i="10"/>
  <c r="C166" i="10"/>
  <c r="K162" i="10"/>
  <c r="F162" i="10"/>
  <c r="U161" i="10"/>
  <c r="J161" i="10"/>
  <c r="F161" i="10"/>
  <c r="U160" i="10"/>
  <c r="F160" i="10"/>
  <c r="F159" i="10"/>
  <c r="F158" i="10"/>
  <c r="C158" i="10"/>
  <c r="AG157" i="10"/>
  <c r="C157" i="10"/>
  <c r="AG156" i="10"/>
  <c r="C156" i="10"/>
  <c r="AG155" i="10"/>
  <c r="C155" i="10"/>
  <c r="K151" i="10"/>
  <c r="F151" i="10"/>
  <c r="U150" i="10"/>
  <c r="J150" i="10"/>
  <c r="F150" i="10"/>
  <c r="U149" i="10"/>
  <c r="F149" i="10"/>
  <c r="F148" i="10"/>
  <c r="F147" i="10"/>
  <c r="C147" i="10"/>
  <c r="AG146" i="10"/>
  <c r="C146" i="10"/>
  <c r="AG145" i="10"/>
  <c r="C145" i="10"/>
  <c r="AG144" i="10"/>
  <c r="C144" i="10"/>
  <c r="K140" i="10"/>
  <c r="F140" i="10"/>
  <c r="U139" i="10"/>
  <c r="J139" i="10"/>
  <c r="F139" i="10"/>
  <c r="U138" i="10"/>
  <c r="F138" i="10"/>
  <c r="F137" i="10"/>
  <c r="F136" i="10"/>
  <c r="C136" i="10"/>
  <c r="AG135" i="10"/>
  <c r="C135" i="10"/>
  <c r="AG134" i="10"/>
  <c r="C134" i="10"/>
  <c r="AG133" i="10"/>
  <c r="C133" i="10"/>
  <c r="K129" i="10"/>
  <c r="F129" i="10"/>
  <c r="U128" i="10"/>
  <c r="J128" i="10"/>
  <c r="F128" i="10"/>
  <c r="U127" i="10"/>
  <c r="F127" i="10"/>
  <c r="F126" i="10"/>
  <c r="F125" i="10"/>
  <c r="C125" i="10"/>
  <c r="AG124" i="10"/>
  <c r="C124" i="10"/>
  <c r="AG123" i="10"/>
  <c r="C123" i="10"/>
  <c r="AG122" i="10"/>
  <c r="C122" i="10"/>
  <c r="K118" i="10"/>
  <c r="F118" i="10"/>
  <c r="U117" i="10"/>
  <c r="J117" i="10"/>
  <c r="F117" i="10"/>
  <c r="U116" i="10"/>
  <c r="F116" i="10"/>
  <c r="F115" i="10"/>
  <c r="F114" i="10"/>
  <c r="C114" i="10"/>
  <c r="AG113" i="10"/>
  <c r="C113" i="10"/>
  <c r="AG112" i="10"/>
  <c r="C112" i="10"/>
  <c r="AG111" i="10"/>
  <c r="C111" i="10"/>
  <c r="K107" i="10"/>
  <c r="F107" i="10"/>
  <c r="U106" i="10"/>
  <c r="J106" i="10"/>
  <c r="F106" i="10"/>
  <c r="U105" i="10"/>
  <c r="F105" i="10"/>
  <c r="F104" i="10"/>
  <c r="F103" i="10"/>
  <c r="C103" i="10"/>
  <c r="AG102" i="10"/>
  <c r="C102" i="10"/>
  <c r="AG101" i="10"/>
  <c r="C101" i="10"/>
  <c r="AG100" i="10"/>
  <c r="C100" i="10"/>
  <c r="K96" i="10"/>
  <c r="F96" i="10"/>
  <c r="U95" i="10"/>
  <c r="J95" i="10"/>
  <c r="F95" i="10"/>
  <c r="U94" i="10"/>
  <c r="F94" i="10"/>
  <c r="F93" i="10"/>
  <c r="F92" i="10"/>
  <c r="C92" i="10"/>
  <c r="AG91" i="10"/>
  <c r="C91" i="10"/>
  <c r="AG90" i="10"/>
  <c r="C90" i="10"/>
  <c r="AG89" i="10"/>
  <c r="C89" i="10"/>
  <c r="K85" i="10"/>
  <c r="F85" i="10"/>
  <c r="U84" i="10"/>
  <c r="J84" i="10"/>
  <c r="F84" i="10"/>
  <c r="U83" i="10"/>
  <c r="F83" i="10"/>
  <c r="F82" i="10"/>
  <c r="F81" i="10"/>
  <c r="C81" i="10"/>
  <c r="AG80" i="10"/>
  <c r="C80" i="10"/>
  <c r="AG79" i="10"/>
  <c r="C79" i="10"/>
  <c r="AG78" i="10"/>
  <c r="C78" i="10"/>
  <c r="AG69" i="10"/>
  <c r="AG68" i="10"/>
  <c r="AG67" i="10"/>
  <c r="AG58" i="10"/>
  <c r="AG57" i="10"/>
  <c r="AG56" i="10"/>
  <c r="AG47" i="10"/>
  <c r="AG46" i="10"/>
  <c r="AG45" i="10"/>
  <c r="AG34" i="10"/>
  <c r="AG36" i="10"/>
  <c r="AG35" i="10"/>
  <c r="AG24" i="10"/>
  <c r="AK8" i="10"/>
  <c r="AI1" i="10" s="1"/>
  <c r="AG23" i="10"/>
  <c r="AG22" i="10"/>
  <c r="C23" i="10"/>
  <c r="C34" i="10"/>
  <c r="C45" i="10"/>
  <c r="C56" i="10"/>
  <c r="C67" i="10"/>
  <c r="K74" i="10"/>
  <c r="F74" i="10"/>
  <c r="U73" i="10"/>
  <c r="J73" i="10"/>
  <c r="F73" i="10"/>
  <c r="U72" i="10"/>
  <c r="F72" i="10"/>
  <c r="F71" i="10"/>
  <c r="F70" i="10"/>
  <c r="C70" i="10"/>
  <c r="C69" i="10"/>
  <c r="AD73" i="10"/>
  <c r="C68" i="10"/>
  <c r="AK215" i="10"/>
  <c r="K63" i="10"/>
  <c r="F63" i="10"/>
  <c r="U62" i="10"/>
  <c r="J62" i="10"/>
  <c r="F62" i="10"/>
  <c r="U61" i="10"/>
  <c r="F61" i="10"/>
  <c r="F60" i="10"/>
  <c r="F59" i="10"/>
  <c r="C59" i="10"/>
  <c r="C58" i="10"/>
  <c r="C57" i="10"/>
  <c r="K52" i="10"/>
  <c r="F52" i="10"/>
  <c r="U51" i="10"/>
  <c r="J51" i="10"/>
  <c r="F51" i="10"/>
  <c r="U50" i="10"/>
  <c r="F50" i="10"/>
  <c r="F49" i="10"/>
  <c r="F48" i="10"/>
  <c r="C48" i="10"/>
  <c r="C47" i="10"/>
  <c r="C46" i="10"/>
  <c r="K41" i="10"/>
  <c r="U40" i="10"/>
  <c r="U39" i="10"/>
  <c r="J40" i="10"/>
  <c r="F41" i="10"/>
  <c r="F40" i="10"/>
  <c r="F39" i="10"/>
  <c r="F38" i="10"/>
  <c r="F37" i="10"/>
  <c r="C37" i="10"/>
  <c r="C36" i="10"/>
  <c r="C35" i="10"/>
  <c r="AK32" i="10"/>
  <c r="AK23" i="10"/>
  <c r="AK73" i="10" l="1"/>
  <c r="AK68" i="10" s="1"/>
  <c r="AC215" i="10" s="1"/>
  <c r="AD84" i="10"/>
  <c r="AK79" i="10" s="1"/>
  <c r="AD95" i="10"/>
  <c r="AK90" i="10" s="1"/>
  <c r="AD106" i="10"/>
  <c r="AK101" i="10" s="1"/>
  <c r="AD117" i="10"/>
  <c r="AK112" i="10" s="1"/>
  <c r="AD128" i="10"/>
  <c r="AK123" i="10" s="1"/>
  <c r="AD139" i="10"/>
  <c r="AK134" i="10" s="1"/>
  <c r="AD150" i="10"/>
  <c r="AK145" i="10" s="1"/>
  <c r="AD161" i="10"/>
  <c r="AK156" i="10" s="1"/>
  <c r="I217" i="10" s="1"/>
  <c r="AD172" i="10"/>
  <c r="AK167" i="10" s="1"/>
  <c r="AD183" i="10"/>
  <c r="AK178" i="10" s="1"/>
  <c r="S217" i="10" s="1"/>
  <c r="AD194" i="10"/>
  <c r="AK189" i="10" s="1"/>
  <c r="X217" i="10" s="1"/>
  <c r="AK217" i="10"/>
  <c r="AK193" i="10"/>
  <c r="AK190" i="10"/>
  <c r="AK182" i="10"/>
  <c r="AK179" i="10"/>
  <c r="AK171" i="10"/>
  <c r="AK168" i="10"/>
  <c r="AK160" i="10"/>
  <c r="AK157" i="10"/>
  <c r="AK149" i="10"/>
  <c r="AK146" i="10"/>
  <c r="AK138" i="10"/>
  <c r="AK135" i="10"/>
  <c r="AK127" i="10"/>
  <c r="AK124" i="10"/>
  <c r="AK116" i="10"/>
  <c r="AK113" i="10"/>
  <c r="AK105" i="10"/>
  <c r="AK102" i="10"/>
  <c r="AK94" i="10"/>
  <c r="AK91" i="10"/>
  <c r="AK83" i="10"/>
  <c r="AK80" i="10"/>
  <c r="AK72" i="10"/>
  <c r="AK69" i="10"/>
  <c r="U217" i="10"/>
  <c r="P217" i="10"/>
  <c r="AD205" i="10"/>
  <c r="AD193" i="10"/>
  <c r="AD182" i="10"/>
  <c r="K217" i="10"/>
  <c r="N217" i="10"/>
  <c r="AD171" i="10"/>
  <c r="F217" i="10"/>
  <c r="AD160" i="10"/>
  <c r="AE216" i="10"/>
  <c r="AH216" i="10"/>
  <c r="AD149" i="10"/>
  <c r="Z216" i="10"/>
  <c r="AC216" i="10"/>
  <c r="AD138" i="10"/>
  <c r="U216" i="10"/>
  <c r="X216" i="10"/>
  <c r="AD127" i="10"/>
  <c r="P216" i="10"/>
  <c r="S216" i="10"/>
  <c r="AD116" i="10"/>
  <c r="K216" i="10"/>
  <c r="N216" i="10"/>
  <c r="AD105" i="10"/>
  <c r="F216" i="10"/>
  <c r="I216" i="10"/>
  <c r="AD94" i="10"/>
  <c r="AE215" i="10"/>
  <c r="AH215" i="10"/>
  <c r="AD83" i="10"/>
  <c r="Z215" i="10"/>
  <c r="AD72" i="10"/>
  <c r="AD62" i="10"/>
  <c r="AD61" i="10"/>
  <c r="AD40" i="10"/>
  <c r="AD51" i="10"/>
  <c r="AD50" i="10"/>
  <c r="AD39" i="10"/>
  <c r="AD29" i="10"/>
  <c r="AD28" i="10"/>
  <c r="AK205" i="10" l="1"/>
  <c r="AK200" i="10" s="1"/>
  <c r="AC217" i="10" s="1"/>
  <c r="AK40" i="10"/>
  <c r="AK35" i="10" s="1"/>
  <c r="N215" i="10" s="1"/>
  <c r="AK25" i="10"/>
  <c r="AK36" i="10"/>
  <c r="AK39" i="10"/>
  <c r="AK201" i="10"/>
  <c r="AK204" i="10"/>
  <c r="K215" i="10"/>
  <c r="Z217" i="10"/>
  <c r="I215" i="10"/>
  <c r="AK28" i="10"/>
  <c r="F215" i="10" s="1"/>
  <c r="AK57" i="10" l="1"/>
  <c r="X215" i="10" s="1"/>
  <c r="AK61" i="10"/>
  <c r="U215" i="10" s="1"/>
  <c r="AK58" i="10"/>
  <c r="AK46" i="10"/>
  <c r="S215" i="10" s="1"/>
  <c r="AK50" i="10"/>
  <c r="P215" i="10" s="1"/>
  <c r="AK47" i="10"/>
  <c r="AK7" i="10"/>
  <c r="AG1" i="10" s="1"/>
  <c r="AK4" i="10"/>
  <c r="AK5" i="10"/>
  <c r="AK6" i="10"/>
  <c r="AK216" i="10" l="1"/>
  <c r="A220" i="10" s="1"/>
</calcChain>
</file>

<file path=xl/sharedStrings.xml><?xml version="1.0" encoding="utf-8"?>
<sst xmlns="http://schemas.openxmlformats.org/spreadsheetml/2006/main" count="174" uniqueCount="104">
  <si>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</si>
  <si>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</si>
  <si>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</si>
  <si>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</si>
  <si>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</si>
  <si>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奈良県知事　殿</t>
    <rPh sb="0" eb="3">
      <t>ナラケン</t>
    </rPh>
    <rPh sb="3" eb="5">
      <t>チジ</t>
    </rPh>
    <rPh sb="6" eb="7">
      <t>トノ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</si>
  <si>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</si>
  <si>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</si>
  <si>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</si>
  <si>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</si>
  <si>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</si>
  <si>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</si>
  <si>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</si>
  <si>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</si>
  <si>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</si>
  <si>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</si>
  <si>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</si>
  <si>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</si>
  <si>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</si>
  <si>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</si>
  <si>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</si>
  <si>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</si>
  <si>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</si>
  <si>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</si>
  <si>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</si>
  <si>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</si>
  <si>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</si>
  <si>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</si>
  <si>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</si>
  <si>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</si>
  <si>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</si>
  <si>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</si>
  <si>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</si>
  <si>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</si>
  <si>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</si>
  <si>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</si>
  <si>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</si>
  <si>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</si>
  <si>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</si>
  <si>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</si>
  <si>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</si>
  <si>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</si>
  <si>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</si>
  <si>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</si>
  <si>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</si>
  <si>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</si>
  <si>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</si>
  <si>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</si>
  <si>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</si>
  <si>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</si>
  <si>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</si>
  <si>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</si>
  <si>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通所リハビリテーション</t>
    <rPh sb="0" eb="2">
      <t>ツウショ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</si>
  <si>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</si>
  <si>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</si>
  <si>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特定施設入居者生活介護※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</si>
  <si>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</si>
  <si>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</si>
  <si>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4">
      <t>タイオウ</t>
    </rPh>
    <rPh sb="4" eb="5">
      <t>カタ</t>
    </rPh>
    <rPh sb="5" eb="7">
      <t>ホウモン</t>
    </rPh>
    <rPh sb="7" eb="9">
      <t>カイゴ</t>
    </rPh>
    <phoneticPr fontId="2"/>
  </si>
  <si>
    <t>小規模多機能型居宅介護※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2"/>
  </si>
  <si>
    <t>地域密着型特定施設入居者生活介護※</t>
    <rPh sb="0" eb="2">
      <t>チイキ</t>
    </rPh>
    <rPh sb="2" eb="4">
      <t>ミッチャク</t>
    </rPh>
    <rPh sb="4" eb="5">
      <t>カタ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</si>
  <si>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看護小規模多機能型居宅介護※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</si>
  <si>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</si>
  <si>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</si>
  <si>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</si>
  <si>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</si>
  <si>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</si>
  <si>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</si>
  <si>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</si>
  <si>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</si>
  <si>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</si>
  <si>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</si>
  <si>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</si>
  <si>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</si>
  <si>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</si>
  <si>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</si>
  <si>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</si>
  <si>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</si>
  <si>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</si>
  <si>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</si>
  <si>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</si>
  <si>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</si>
  <si>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</si>
  <si>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</si>
  <si>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</si>
  <si>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</si>
  <si>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2"/>
  </si>
  <si>
    <t>認知症対応型共同生活介護※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</si>
  <si>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</si>
  <si>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</si>
  <si>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</si>
  <si>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</si>
  <si>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</si>
  <si>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</si>
  <si>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全ての記入内容を確認の上、県に提出が必要です</t>
    <rPh sb="11" eb="12">
      <t>ウエ</t>
    </rPh>
    <rPh sb="18" eb="20">
      <t>ヒツヨウ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</si>
  <si>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</si>
  <si>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</si>
  <si>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</si>
  <si>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</si>
  <si>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○　サービス名称の後に、※の付いたサービスは短期利用分（利用期間を定めて行うもの）のみカウントしてください。</t>
    <rPh sb="6" eb="8">
      <t>メイショウ</t>
    </rPh>
    <rPh sb="9" eb="10">
      <t>アト</t>
    </rPh>
    <rPh sb="14" eb="15">
      <t>ツ</t>
    </rPh>
    <rPh sb="22" eb="24">
      <t>タンキ</t>
    </rPh>
    <rPh sb="24" eb="26">
      <t>リヨウ</t>
    </rPh>
    <rPh sb="26" eb="27">
      <t>フン</t>
    </rPh>
    <rPh sb="28" eb="30">
      <t>リヨウ</t>
    </rPh>
    <rPh sb="30" eb="32">
      <t>キカン</t>
    </rPh>
    <rPh sb="33" eb="34">
      <t>サダ</t>
    </rPh>
    <rPh sb="36" eb="37">
      <t>オコナ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</si>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</sst>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23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0" fillId="2" borderId="52" xfId="0" applyFont="1" applyFill="1" applyBorder="1" applyAlignment="1" applyProtection="1">
      <alignment horizontal="center" vertical="center" shrinkToFit="1"/>
    </xf>
    <xf numFmtId="0" fontId="20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19" fillId="0" borderId="53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/>
    </xf>
    <xf numFmtId="0" fontId="20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21" fillId="0" borderId="4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2" fillId="2" borderId="66" xfId="0" applyNumberFormat="1" applyFont="1" applyFill="1" applyBorder="1" applyAlignment="1" applyProtection="1">
      <alignment horizontal="center" vertical="center"/>
    </xf>
    <xf numFmtId="176" fontId="22" fillId="2" borderId="67" xfId="0" applyNumberFormat="1" applyFont="1" applyFill="1" applyBorder="1" applyAlignment="1" applyProtection="1">
      <alignment horizontal="center" vertical="center"/>
    </xf>
    <xf numFmtId="176" fontId="22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2" fillId="2" borderId="65" xfId="0" applyNumberFormat="1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vertical="center" wrapText="1"/>
    </xf>
    <xf numFmtId="0" fontId="18" fillId="0" borderId="16" xfId="0" applyFont="1" applyBorder="1" applyAlignment="1" applyProtection="1">
      <alignment vertical="center" wrapText="1"/>
    </xf>
    <xf numFmtId="0" fontId="18" fillId="0" borderId="3" xfId="0" applyFont="1" applyBorder="1" applyAlignment="1" applyProtection="1">
      <alignment vertical="center" wrapText="1"/>
    </xf>
    <xf numFmtId="0" fontId="18" fillId="0" borderId="37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 wrapText="1"/>
    </xf>
    <xf numFmtId="0" fontId="18" fillId="0" borderId="21" xfId="0" applyFont="1" applyBorder="1" applyAlignment="1" applyProtection="1">
      <alignment vertical="center" wrapText="1"/>
    </xf>
    <xf numFmtId="0" fontId="18" fillId="0" borderId="42" xfId="0" applyFont="1" applyBorder="1" applyAlignment="1" applyProtection="1">
      <alignment vertical="center" wrapText="1"/>
    </xf>
    <xf numFmtId="0" fontId="18" fillId="0" borderId="43" xfId="0" applyFont="1" applyBorder="1" applyAlignment="1" applyProtection="1">
      <alignment vertical="center" wrapText="1"/>
    </xf>
    <xf numFmtId="0" fontId="18" fillId="0" borderId="44" xfId="0" applyFont="1" applyBorder="1" applyAlignment="1" applyProtection="1">
      <alignment vertical="center" wrapText="1"/>
    </xf>
    <xf numFmtId="0" fontId="17" fillId="2" borderId="72" xfId="0" applyFont="1" applyFill="1" applyBorder="1" applyAlignment="1" applyProtection="1">
      <alignment horizontal="left" vertical="center" wrapText="1" shrinkToFit="1"/>
    </xf>
    <xf numFmtId="0" fontId="17" fillId="2" borderId="73" xfId="0" applyFont="1" applyFill="1" applyBorder="1" applyAlignment="1" applyProtection="1">
      <alignment horizontal="left" vertical="center" wrapText="1" shrinkToFit="1"/>
    </xf>
    <xf numFmtId="0" fontId="0" fillId="0" borderId="73" xfId="0" applyFill="1" applyBorder="1" applyAlignment="1" applyProtection="1">
      <alignment horizontal="center" vertical="center" shrinkToFit="1"/>
    </xf>
    <xf numFmtId="0" fontId="0" fillId="0" borderId="74" xfId="0" applyFill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78" xfId="0" applyFill="1" applyBorder="1" applyAlignment="1" applyProtection="1">
      <alignment horizontal="center" vertical="center" shrinkToFit="1"/>
    </xf>
    <xf numFmtId="0" fontId="17" fillId="2" borderId="75" xfId="0" applyFont="1" applyFill="1" applyBorder="1" applyAlignment="1" applyProtection="1">
      <alignment horizontal="left" vertical="center" wrapText="1" shrinkToFit="1"/>
    </xf>
    <xf numFmtId="0" fontId="17" fillId="2" borderId="76" xfId="0" applyFont="1" applyFill="1" applyBorder="1" applyAlignment="1" applyProtection="1">
      <alignment horizontal="left" vertical="center" wrapText="1" shrinkToFit="1"/>
    </xf>
    <xf numFmtId="0" fontId="0" fillId="0" borderId="76" xfId="0" applyFill="1" applyBorder="1" applyAlignment="1" applyProtection="1">
      <alignment horizontal="center" vertical="center" shrinkToFit="1"/>
    </xf>
    <xf numFmtId="0" fontId="0" fillId="0" borderId="77" xfId="0" applyFill="1" applyBorder="1" applyAlignment="1" applyProtection="1">
      <alignment horizontal="center" vertical="center" shrinkToFit="1"/>
    </xf>
    <xf numFmtId="0" fontId="16" fillId="0" borderId="0" xfId="0" applyFont="1" applyFill="1" applyAlignment="1" applyProtection="1">
      <alignment horizontal="center" vertical="center" shrinkToFit="1"/>
      <protection locked="0"/>
    </xf>
    <xf numFmtId="0" fontId="0" fillId="0" borderId="79" xfId="0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34"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3" lockText="1" noThreeD="1"/>
</file>

<file path=xl/ctrlProps/ctrlProp10.xml><?xml version="1.0" encoding="utf-8"?>
<formControlPr xmlns="http://schemas.microsoft.com/office/spreadsheetml/2009/9/main" objectType="CheckBox" fmlaLink="$AK$66" lockText="1" noThreeD="1"/>
</file>

<file path=xl/ctrlProps/ctrlProp11.xml><?xml version="1.0" encoding="utf-8"?>
<formControlPr xmlns="http://schemas.microsoft.com/office/spreadsheetml/2009/9/main" objectType="CheckBox" fmlaLink="$AK$77" lockText="1" noThreeD="1"/>
</file>

<file path=xl/ctrlProps/ctrlProp12.xml><?xml version="1.0" encoding="utf-8"?>
<formControlPr xmlns="http://schemas.microsoft.com/office/spreadsheetml/2009/9/main" objectType="CheckBox" fmlaLink="$AK$88" lockText="1" noThreeD="1"/>
</file>

<file path=xl/ctrlProps/ctrlProp13.xml><?xml version="1.0" encoding="utf-8"?>
<formControlPr xmlns="http://schemas.microsoft.com/office/spreadsheetml/2009/9/main" objectType="CheckBox" fmlaLink="$AK$99" lockText="1" noThreeD="1"/>
</file>

<file path=xl/ctrlProps/ctrlProp14.xml><?xml version="1.0" encoding="utf-8"?>
<formControlPr xmlns="http://schemas.microsoft.com/office/spreadsheetml/2009/9/main" objectType="CheckBox" fmlaLink="$AK$110" lockText="1" noThreeD="1"/>
</file>

<file path=xl/ctrlProps/ctrlProp15.xml><?xml version="1.0" encoding="utf-8"?>
<formControlPr xmlns="http://schemas.microsoft.com/office/spreadsheetml/2009/9/main" objectType="CheckBox" fmlaLink="$AK$121" lockText="1" noThreeD="1"/>
</file>

<file path=xl/ctrlProps/ctrlProp16.xml><?xml version="1.0" encoding="utf-8"?>
<formControlPr xmlns="http://schemas.microsoft.com/office/spreadsheetml/2009/9/main" objectType="CheckBox" fmlaLink="$AK$132" lockText="1" noThreeD="1"/>
</file>

<file path=xl/ctrlProps/ctrlProp17.xml><?xml version="1.0" encoding="utf-8"?>
<formControlPr xmlns="http://schemas.microsoft.com/office/spreadsheetml/2009/9/main" objectType="CheckBox" fmlaLink="$AK$143" lockText="1" noThreeD="1"/>
</file>

<file path=xl/ctrlProps/ctrlProp18.xml><?xml version="1.0" encoding="utf-8"?>
<formControlPr xmlns="http://schemas.microsoft.com/office/spreadsheetml/2009/9/main" objectType="CheckBox" fmlaLink="$AK$154" lockText="1" noThreeD="1"/>
</file>

<file path=xl/ctrlProps/ctrlProp19.xml><?xml version="1.0" encoding="utf-8"?>
<formControlPr xmlns="http://schemas.microsoft.com/office/spreadsheetml/2009/9/main" objectType="CheckBox" fmlaLink="$AK$165" lockText="1" noThreeD="1"/>
</file>

<file path=xl/ctrlProps/ctrlProp2.xml><?xml version="1.0" encoding="utf-8"?>
<formControlPr xmlns="http://schemas.microsoft.com/office/spreadsheetml/2009/9/main" objectType="Radio" firstButton="1" fmlaLink="$AK$213" lockText="1" noThreeD="1"/>
</file>

<file path=xl/ctrlProps/ctrlProp20.xml><?xml version="1.0" encoding="utf-8"?>
<formControlPr xmlns="http://schemas.microsoft.com/office/spreadsheetml/2009/9/main" objectType="CheckBox" fmlaLink="$AK$176" lockText="1" noThreeD="1"/>
</file>

<file path=xl/ctrlProps/ctrlProp21.xml><?xml version="1.0" encoding="utf-8"?>
<formControlPr xmlns="http://schemas.microsoft.com/office/spreadsheetml/2009/9/main" objectType="CheckBox" fmlaLink="$AK$187" lockText="1" noThreeD="1"/>
</file>

<file path=xl/ctrlProps/ctrlProp22.xml><?xml version="1.0" encoding="utf-8"?>
<formControlPr xmlns="http://schemas.microsoft.com/office/spreadsheetml/2009/9/main" objectType="CheckBox" fmlaLink="$AK$198" lockText="1" noThreeD="1"/>
</file>

<file path=xl/ctrlProps/ctrlProp23.xml><?xml version="1.0" encoding="utf-8"?>
<formControlPr xmlns="http://schemas.microsoft.com/office/spreadsheetml/2009/9/main" objectType="CheckBox" fmlaLink="$AK$209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219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4" lockText="1" noThreeD="1"/>
</file>

<file path=xl/ctrlProps/ctrlProp9.xml><?xml version="1.0" encoding="utf-8"?>
<formControlPr xmlns="http://schemas.microsoft.com/office/spreadsheetml/2009/9/main" objectType="CheckBox" fmlaLink="$AK$5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210</xdr:row>
      <xdr:rowOff>0</xdr:rowOff>
    </xdr:from>
    <xdr:to>
      <xdr:col>25</xdr:col>
      <xdr:colOff>216913</xdr:colOff>
      <xdr:row>212</xdr:row>
      <xdr:rowOff>68034</xdr:rowOff>
    </xdr:to>
    <xdr:grpSp>
      <xdr:nvGrpSpPr>
        <xdr:cNvPr id="5" name="グループ化 4"/>
        <xdr:cNvGrpSpPr/>
      </xdr:nvGrpSpPr>
      <xdr:grpSpPr>
        <a:xfrm>
          <a:off x="118302" y="51110029"/>
          <a:ext cx="6541993" cy="381799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31</xdr:row>
      <xdr:rowOff>7240</xdr:rowOff>
    </xdr:from>
    <xdr:ext cx="1082348" cy="513923"/>
    <xdr:sp macro="" textlink="">
      <xdr:nvSpPr>
        <xdr:cNvPr id="4" name="テキスト ボックス 3"/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</xdr:row>
          <xdr:rowOff>123825</xdr:rowOff>
        </xdr:from>
        <xdr:to>
          <xdr:col>2</xdr:col>
          <xdr:colOff>142875</xdr:colOff>
          <xdr:row>32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212</xdr:row>
      <xdr:rowOff>12758</xdr:rowOff>
    </xdr:from>
    <xdr:to>
      <xdr:col>35</xdr:col>
      <xdr:colOff>0</xdr:colOff>
      <xdr:row>212</xdr:row>
      <xdr:rowOff>302528</xdr:rowOff>
    </xdr:to>
    <xdr:grpSp>
      <xdr:nvGrpSpPr>
        <xdr:cNvPr id="38" name="グループ化 37"/>
        <xdr:cNvGrpSpPr/>
      </xdr:nvGrpSpPr>
      <xdr:grpSpPr>
        <a:xfrm>
          <a:off x="6701118" y="51436552"/>
          <a:ext cx="2319617" cy="289770"/>
          <a:chOff x="6463391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</a:extLst>
              </xdr:cNvPr>
              <xdr:cNvSpPr/>
            </xdr:nvSpPr>
            <xdr:spPr>
              <a:xfrm>
                <a:off x="7668986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</a:extLst>
              </xdr:cNvPr>
              <xdr:cNvSpPr/>
            </xdr:nvSpPr>
            <xdr:spPr>
              <a:xfrm>
                <a:off x="6463391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217</xdr:row>
      <xdr:rowOff>63953</xdr:rowOff>
    </xdr:from>
    <xdr:ext cx="4557658" cy="367408"/>
    <xdr:sp macro="" textlink="">
      <xdr:nvSpPr>
        <xdr:cNvPr id="44" name="テキスト ボックス 43"/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217</xdr:row>
      <xdr:rowOff>182135</xdr:rowOff>
    </xdr:from>
    <xdr:to>
      <xdr:col>35</xdr:col>
      <xdr:colOff>0</xdr:colOff>
      <xdr:row>219</xdr:row>
      <xdr:rowOff>1303</xdr:rowOff>
    </xdr:to>
    <xdr:grpSp>
      <xdr:nvGrpSpPr>
        <xdr:cNvPr id="45" name="グループ化 44"/>
        <xdr:cNvGrpSpPr/>
      </xdr:nvGrpSpPr>
      <xdr:grpSpPr>
        <a:xfrm>
          <a:off x="6674704" y="52760135"/>
          <a:ext cx="2346031" cy="312227"/>
          <a:chOff x="6436186" y="53906682"/>
          <a:chExt cx="2477860" cy="38575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</a:extLst>
              </xdr:cNvPr>
              <xdr:cNvSpPr/>
            </xdr:nvSpPr>
            <xdr:spPr>
              <a:xfrm>
                <a:off x="7659461" y="54032605"/>
                <a:ext cx="785133" cy="206829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</a:extLst>
              </xdr:cNvPr>
              <xdr:cNvSpPr/>
            </xdr:nvSpPr>
            <xdr:spPr>
              <a:xfrm>
                <a:off x="6436186" y="53965866"/>
                <a:ext cx="2477860" cy="326568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42</xdr:row>
      <xdr:rowOff>7240</xdr:rowOff>
    </xdr:from>
    <xdr:ext cx="1082348" cy="513923"/>
    <xdr:sp macro="" textlink="">
      <xdr:nvSpPr>
        <xdr:cNvPr id="51" name="テキスト ボックス 50"/>
        <xdr:cNvSpPr txBox="1"/>
      </xdr:nvSpPr>
      <xdr:spPr>
        <a:xfrm>
          <a:off x="188567" y="7817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42</xdr:row>
          <xdr:rowOff>123825</xdr:rowOff>
        </xdr:from>
        <xdr:to>
          <xdr:col>2</xdr:col>
          <xdr:colOff>142875</xdr:colOff>
          <xdr:row>43</xdr:row>
          <xdr:rowOff>104775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53</xdr:row>
      <xdr:rowOff>7240</xdr:rowOff>
    </xdr:from>
    <xdr:ext cx="1082348" cy="513923"/>
    <xdr:sp macro="" textlink="">
      <xdr:nvSpPr>
        <xdr:cNvPr id="53" name="テキスト ボックス 52"/>
        <xdr:cNvSpPr txBox="1"/>
      </xdr:nvSpPr>
      <xdr:spPr>
        <a:xfrm>
          <a:off x="188567" y="10634419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53</xdr:row>
          <xdr:rowOff>123825</xdr:rowOff>
        </xdr:from>
        <xdr:to>
          <xdr:col>2</xdr:col>
          <xdr:colOff>142875</xdr:colOff>
          <xdr:row>54</xdr:row>
          <xdr:rowOff>104775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64</xdr:row>
      <xdr:rowOff>7240</xdr:rowOff>
    </xdr:from>
    <xdr:ext cx="1082348" cy="513923"/>
    <xdr:sp macro="" textlink="">
      <xdr:nvSpPr>
        <xdr:cNvPr id="55" name="テキスト ボックス 54"/>
        <xdr:cNvSpPr txBox="1"/>
      </xdr:nvSpPr>
      <xdr:spPr>
        <a:xfrm>
          <a:off x="188567" y="13451097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64</xdr:row>
          <xdr:rowOff>123825</xdr:rowOff>
        </xdr:from>
        <xdr:to>
          <xdr:col>2</xdr:col>
          <xdr:colOff>142875</xdr:colOff>
          <xdr:row>65</xdr:row>
          <xdr:rowOff>104775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75</xdr:row>
      <xdr:rowOff>7240</xdr:rowOff>
    </xdr:from>
    <xdr:ext cx="1082348" cy="513923"/>
    <xdr:sp macro="" textlink="">
      <xdr:nvSpPr>
        <xdr:cNvPr id="57" name="テキスト ボックス 56"/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75</xdr:row>
          <xdr:rowOff>123825</xdr:rowOff>
        </xdr:from>
        <xdr:to>
          <xdr:col>2</xdr:col>
          <xdr:colOff>142875</xdr:colOff>
          <xdr:row>76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86</xdr:row>
      <xdr:rowOff>7240</xdr:rowOff>
    </xdr:from>
    <xdr:ext cx="1082348" cy="513923"/>
    <xdr:sp macro="" textlink="">
      <xdr:nvSpPr>
        <xdr:cNvPr id="59" name="テキスト ボックス 58"/>
        <xdr:cNvSpPr txBox="1"/>
      </xdr:nvSpPr>
      <xdr:spPr>
        <a:xfrm>
          <a:off x="188567" y="19084454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86</xdr:row>
          <xdr:rowOff>123825</xdr:rowOff>
        </xdr:from>
        <xdr:to>
          <xdr:col>2</xdr:col>
          <xdr:colOff>142875</xdr:colOff>
          <xdr:row>87</xdr:row>
          <xdr:rowOff>104775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97</xdr:row>
      <xdr:rowOff>7240</xdr:rowOff>
    </xdr:from>
    <xdr:ext cx="1082348" cy="513923"/>
    <xdr:sp macro="" textlink="">
      <xdr:nvSpPr>
        <xdr:cNvPr id="61" name="テキスト ボックス 60"/>
        <xdr:cNvSpPr txBox="1"/>
      </xdr:nvSpPr>
      <xdr:spPr>
        <a:xfrm>
          <a:off x="188567" y="2190113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97</xdr:row>
          <xdr:rowOff>123825</xdr:rowOff>
        </xdr:from>
        <xdr:to>
          <xdr:col>2</xdr:col>
          <xdr:colOff>142875</xdr:colOff>
          <xdr:row>98</xdr:row>
          <xdr:rowOff>104775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108</xdr:row>
      <xdr:rowOff>7240</xdr:rowOff>
    </xdr:from>
    <xdr:ext cx="1082348" cy="513923"/>
    <xdr:sp macro="" textlink="">
      <xdr:nvSpPr>
        <xdr:cNvPr id="63" name="テキスト ボックス 62"/>
        <xdr:cNvSpPr txBox="1"/>
      </xdr:nvSpPr>
      <xdr:spPr>
        <a:xfrm>
          <a:off x="188567" y="24717811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108</xdr:row>
          <xdr:rowOff>123825</xdr:rowOff>
        </xdr:from>
        <xdr:to>
          <xdr:col>2</xdr:col>
          <xdr:colOff>142875</xdr:colOff>
          <xdr:row>109</xdr:row>
          <xdr:rowOff>104775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119</xdr:row>
      <xdr:rowOff>7240</xdr:rowOff>
    </xdr:from>
    <xdr:ext cx="1082348" cy="513923"/>
    <xdr:sp macro="" textlink="">
      <xdr:nvSpPr>
        <xdr:cNvPr id="65" name="テキスト ボックス 64"/>
        <xdr:cNvSpPr txBox="1"/>
      </xdr:nvSpPr>
      <xdr:spPr>
        <a:xfrm>
          <a:off x="188567" y="2685413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119</xdr:row>
          <xdr:rowOff>123825</xdr:rowOff>
        </xdr:from>
        <xdr:to>
          <xdr:col>2</xdr:col>
          <xdr:colOff>142875</xdr:colOff>
          <xdr:row>120</xdr:row>
          <xdr:rowOff>104775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130</xdr:row>
      <xdr:rowOff>7240</xdr:rowOff>
    </xdr:from>
    <xdr:ext cx="1082348" cy="513923"/>
    <xdr:sp macro="" textlink="">
      <xdr:nvSpPr>
        <xdr:cNvPr id="67" name="テキスト ボックス 66"/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130</xdr:row>
          <xdr:rowOff>123825</xdr:rowOff>
        </xdr:from>
        <xdr:to>
          <xdr:col>2</xdr:col>
          <xdr:colOff>142875</xdr:colOff>
          <xdr:row>131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141</xdr:row>
      <xdr:rowOff>7240</xdr:rowOff>
    </xdr:from>
    <xdr:ext cx="1082348" cy="513923"/>
    <xdr:sp macro="" textlink="">
      <xdr:nvSpPr>
        <xdr:cNvPr id="69" name="テキスト ボックス 68"/>
        <xdr:cNvSpPr txBox="1"/>
      </xdr:nvSpPr>
      <xdr:spPr>
        <a:xfrm>
          <a:off x="188567" y="32215347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141</xdr:row>
          <xdr:rowOff>123825</xdr:rowOff>
        </xdr:from>
        <xdr:to>
          <xdr:col>2</xdr:col>
          <xdr:colOff>142875</xdr:colOff>
          <xdr:row>142</xdr:row>
          <xdr:rowOff>104775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152</xdr:row>
      <xdr:rowOff>7240</xdr:rowOff>
    </xdr:from>
    <xdr:ext cx="1082348" cy="513923"/>
    <xdr:sp macro="" textlink="">
      <xdr:nvSpPr>
        <xdr:cNvPr id="71" name="テキスト ボックス 70"/>
        <xdr:cNvSpPr txBox="1"/>
      </xdr:nvSpPr>
      <xdr:spPr>
        <a:xfrm>
          <a:off x="188567" y="34895954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152</xdr:row>
          <xdr:rowOff>123825</xdr:rowOff>
        </xdr:from>
        <xdr:to>
          <xdr:col>2</xdr:col>
          <xdr:colOff>142875</xdr:colOff>
          <xdr:row>153</xdr:row>
          <xdr:rowOff>104775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163</xdr:row>
      <xdr:rowOff>7240</xdr:rowOff>
    </xdr:from>
    <xdr:ext cx="1082348" cy="513923"/>
    <xdr:sp macro="" textlink="">
      <xdr:nvSpPr>
        <xdr:cNvPr id="73" name="テキスト ボックス 72"/>
        <xdr:cNvSpPr txBox="1"/>
      </xdr:nvSpPr>
      <xdr:spPr>
        <a:xfrm>
          <a:off x="188567" y="37576561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163</xdr:row>
          <xdr:rowOff>123825</xdr:rowOff>
        </xdr:from>
        <xdr:to>
          <xdr:col>2</xdr:col>
          <xdr:colOff>142875</xdr:colOff>
          <xdr:row>164</xdr:row>
          <xdr:rowOff>104775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174</xdr:row>
      <xdr:rowOff>7240</xdr:rowOff>
    </xdr:from>
    <xdr:ext cx="1082348" cy="513923"/>
    <xdr:sp macro="" textlink="">
      <xdr:nvSpPr>
        <xdr:cNvPr id="75" name="テキスト ボックス 74"/>
        <xdr:cNvSpPr txBox="1"/>
      </xdr:nvSpPr>
      <xdr:spPr>
        <a:xfrm>
          <a:off x="188567" y="40257169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174</xdr:row>
          <xdr:rowOff>123825</xdr:rowOff>
        </xdr:from>
        <xdr:to>
          <xdr:col>2</xdr:col>
          <xdr:colOff>142875</xdr:colOff>
          <xdr:row>175</xdr:row>
          <xdr:rowOff>104775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185</xdr:row>
      <xdr:rowOff>7240</xdr:rowOff>
    </xdr:from>
    <xdr:ext cx="1082348" cy="513923"/>
    <xdr:sp macro="" textlink="">
      <xdr:nvSpPr>
        <xdr:cNvPr id="77" name="テキスト ボックス 76"/>
        <xdr:cNvSpPr txBox="1"/>
      </xdr:nvSpPr>
      <xdr:spPr>
        <a:xfrm>
          <a:off x="188567" y="4293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185</xdr:row>
          <xdr:rowOff>123825</xdr:rowOff>
        </xdr:from>
        <xdr:to>
          <xdr:col>2</xdr:col>
          <xdr:colOff>142875</xdr:colOff>
          <xdr:row>186</xdr:row>
          <xdr:rowOff>104775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196</xdr:row>
      <xdr:rowOff>7240</xdr:rowOff>
    </xdr:from>
    <xdr:ext cx="1082348" cy="513923"/>
    <xdr:sp macro="" textlink="">
      <xdr:nvSpPr>
        <xdr:cNvPr id="79" name="テキスト ボックス 78"/>
        <xdr:cNvSpPr txBox="1"/>
      </xdr:nvSpPr>
      <xdr:spPr>
        <a:xfrm>
          <a:off x="188567" y="4561838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196</xdr:row>
          <xdr:rowOff>123825</xdr:rowOff>
        </xdr:from>
        <xdr:to>
          <xdr:col>2</xdr:col>
          <xdr:colOff>142875</xdr:colOff>
          <xdr:row>197</xdr:row>
          <xdr:rowOff>104775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207</xdr:row>
      <xdr:rowOff>7240</xdr:rowOff>
    </xdr:from>
    <xdr:ext cx="1082348" cy="513923"/>
    <xdr:sp macro="" textlink="">
      <xdr:nvSpPr>
        <xdr:cNvPr id="81" name="テキスト ボックス 80"/>
        <xdr:cNvSpPr txBox="1"/>
      </xdr:nvSpPr>
      <xdr:spPr>
        <a:xfrm>
          <a:off x="188567" y="482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207</xdr:row>
          <xdr:rowOff>123825</xdr:rowOff>
        </xdr:from>
        <xdr:to>
          <xdr:col>2</xdr:col>
          <xdr:colOff>142875</xdr:colOff>
          <xdr:row>208</xdr:row>
          <xdr:rowOff>104775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/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224"/>
  <sheetViews>
    <sheetView tabSelected="1" view="pageBreakPreview" zoomScale="85" zoomScaleNormal="70" zoomScaleSheetLayoutView="85" workbookViewId="0">
      <selection activeCell="AA4" sqref="AA4:AB4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62</v>
      </c>
      <c r="V1" s="35" t="s">
        <v>70</v>
      </c>
      <c r="W1" s="36"/>
      <c r="X1" s="36"/>
      <c r="Y1" s="37"/>
      <c r="Z1" s="16" t="s">
        <v>65</v>
      </c>
      <c r="AA1" s="17" t="str">
        <f>IF(AK213=1,"○","")</f>
        <v/>
      </c>
      <c r="AB1" s="16" t="s">
        <v>66</v>
      </c>
      <c r="AC1" s="17" t="str">
        <f>IF(AK219=1,"○","")</f>
        <v/>
      </c>
      <c r="AD1" s="16" t="s">
        <v>67</v>
      </c>
      <c r="AE1" s="17" t="str">
        <f>IF(AK22=1,"○","")</f>
        <v/>
      </c>
      <c r="AF1" s="16" t="s">
        <v>68</v>
      </c>
      <c r="AG1" s="17" t="str">
        <f>IF(AK7&gt;0,"○","")</f>
        <v/>
      </c>
      <c r="AH1" s="16" t="s">
        <v>69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1:38" x14ac:dyDescent="0.45">
      <c r="A4" s="3" t="s">
        <v>5</v>
      </c>
      <c r="Y4" s="9" t="s">
        <v>1</v>
      </c>
      <c r="AA4" s="39"/>
      <c r="AB4" s="39"/>
      <c r="AC4" s="9" t="s">
        <v>2</v>
      </c>
      <c r="AD4" s="39"/>
      <c r="AE4" s="39"/>
      <c r="AF4" s="9" t="s">
        <v>3</v>
      </c>
      <c r="AG4" s="39"/>
      <c r="AH4" s="39"/>
      <c r="AI4" s="9" t="s">
        <v>4</v>
      </c>
      <c r="AK4" s="11">
        <f>COUNTIF($AK$23:$AK$209,"未入力")</f>
        <v>17</v>
      </c>
      <c r="AL4" s="9" t="s">
        <v>76</v>
      </c>
    </row>
    <row r="5" spans="1:38" x14ac:dyDescent="0.45">
      <c r="R5" s="40" t="s">
        <v>34</v>
      </c>
      <c r="S5" s="40"/>
      <c r="T5" s="40"/>
      <c r="U5" s="40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K5" s="11">
        <f>COUNTIF($AK$23:$AK$209,"未利用")</f>
        <v>0</v>
      </c>
      <c r="AL5" s="9" t="s">
        <v>77</v>
      </c>
    </row>
    <row r="6" spans="1:38" x14ac:dyDescent="0.45">
      <c r="R6" s="40"/>
      <c r="S6" s="40"/>
      <c r="T6" s="40"/>
      <c r="U6" s="40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K6" s="11">
        <f>COUNTIF($AK$23:$AK$209,"対象外")</f>
        <v>0</v>
      </c>
      <c r="AL6" s="9" t="s">
        <v>78</v>
      </c>
    </row>
    <row r="7" spans="1:38" x14ac:dyDescent="0.45">
      <c r="O7" s="9" t="s">
        <v>6</v>
      </c>
      <c r="R7" s="40" t="s">
        <v>7</v>
      </c>
      <c r="S7" s="40"/>
      <c r="T7" s="40"/>
      <c r="U7" s="40"/>
      <c r="V7" s="42"/>
      <c r="W7" s="42"/>
      <c r="X7" s="42"/>
      <c r="Y7" s="42"/>
      <c r="Z7" s="42"/>
      <c r="AA7" s="42"/>
      <c r="AB7" s="42"/>
      <c r="AC7" s="42"/>
      <c r="AD7" s="42"/>
      <c r="AE7" s="42"/>
      <c r="AK7" s="11">
        <f>COUNTIF($AK$23:$AK$209,"正当理由Ⅳ")</f>
        <v>0</v>
      </c>
      <c r="AL7" s="9" t="s">
        <v>79</v>
      </c>
    </row>
    <row r="8" spans="1:38" x14ac:dyDescent="0.45">
      <c r="R8" s="40"/>
      <c r="S8" s="40"/>
      <c r="T8" s="40"/>
      <c r="U8" s="40"/>
      <c r="V8" s="42"/>
      <c r="W8" s="42"/>
      <c r="X8" s="42"/>
      <c r="Y8" s="42"/>
      <c r="Z8" s="42"/>
      <c r="AA8" s="42"/>
      <c r="AB8" s="42"/>
      <c r="AC8" s="42"/>
      <c r="AD8" s="42"/>
      <c r="AE8" s="42"/>
      <c r="AG8" s="43" t="s">
        <v>38</v>
      </c>
      <c r="AH8" s="44"/>
      <c r="AK8" s="12">
        <f>SUM(AG25,AG36,AG47,AG58,AG69,AG80,AG91,AG102,AG113,AG124,AG135,AG146,AG157,AG168,AG179,AG190,AG201)</f>
        <v>0</v>
      </c>
      <c r="AL8" s="9" t="s">
        <v>80</v>
      </c>
    </row>
    <row r="9" spans="1:38" ht="19.5" customHeight="1" x14ac:dyDescent="0.45">
      <c r="R9" s="40" t="s">
        <v>8</v>
      </c>
      <c r="S9" s="40"/>
      <c r="T9" s="40"/>
      <c r="U9" s="40"/>
      <c r="V9" s="45"/>
      <c r="W9" s="45"/>
      <c r="X9" s="45"/>
      <c r="Y9" s="45"/>
      <c r="Z9" s="45"/>
      <c r="AA9" s="45"/>
      <c r="AB9" s="45"/>
      <c r="AC9" s="45"/>
      <c r="AD9" s="45"/>
      <c r="AE9" s="45"/>
      <c r="AG9" s="44"/>
      <c r="AH9" s="44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46" t="s">
        <v>9</v>
      </c>
      <c r="B11" s="47"/>
      <c r="C11" s="47"/>
      <c r="D11" s="48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49"/>
      <c r="P11" s="49"/>
      <c r="Q11" s="49"/>
      <c r="R11" s="50" t="s">
        <v>10</v>
      </c>
      <c r="S11" s="47"/>
      <c r="T11" s="47"/>
      <c r="U11" s="48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2"/>
    </row>
    <row r="12" spans="1:38" ht="33.75" customHeight="1" thickBot="1" x14ac:dyDescent="0.5">
      <c r="A12" s="56" t="s">
        <v>36</v>
      </c>
      <c r="B12" s="57"/>
      <c r="C12" s="57"/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60" t="s">
        <v>37</v>
      </c>
      <c r="S12" s="57"/>
      <c r="T12" s="57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1"/>
    </row>
    <row r="13" spans="1:38" ht="9.75" customHeight="1" x14ac:dyDescent="0.45"/>
    <row r="14" spans="1:38" s="11" customFormat="1" ht="16.5" x14ac:dyDescent="0.45">
      <c r="A14" s="21" t="s">
        <v>31</v>
      </c>
    </row>
    <row r="15" spans="1:38" s="11" customFormat="1" ht="16.5" x14ac:dyDescent="0.45">
      <c r="A15" s="11" t="s">
        <v>99</v>
      </c>
    </row>
    <row r="16" spans="1:38" s="11" customFormat="1" x14ac:dyDescent="0.45">
      <c r="A16" s="11" t="s">
        <v>32</v>
      </c>
      <c r="AK16" s="9" t="s">
        <v>40</v>
      </c>
    </row>
    <row r="17" spans="1:39" s="11" customFormat="1" x14ac:dyDescent="0.45">
      <c r="A17" s="11" t="s">
        <v>33</v>
      </c>
      <c r="AK17" s="9" t="s">
        <v>13</v>
      </c>
    </row>
    <row r="18" spans="1:39" s="11" customFormat="1" x14ac:dyDescent="0.45">
      <c r="A18" s="11" t="s">
        <v>98</v>
      </c>
      <c r="AK18" s="9" t="s">
        <v>14</v>
      </c>
    </row>
    <row r="19" spans="1:39" ht="9" customHeight="1" thickBot="1" x14ac:dyDescent="0.5"/>
    <row r="20" spans="1:39" x14ac:dyDescent="0.45">
      <c r="A20" s="62" t="s">
        <v>11</v>
      </c>
      <c r="B20" s="63"/>
      <c r="C20" s="63"/>
      <c r="D20" s="53"/>
      <c r="E20" s="66" t="s">
        <v>1</v>
      </c>
      <c r="F20" s="63"/>
      <c r="G20" s="68"/>
      <c r="H20" s="68"/>
      <c r="I20" s="63" t="s">
        <v>12</v>
      </c>
      <c r="J20" s="63"/>
      <c r="K20" s="70" t="s">
        <v>39</v>
      </c>
      <c r="L20" s="72"/>
      <c r="M20" s="68"/>
      <c r="N20" s="68"/>
      <c r="O20" s="68"/>
      <c r="P20" s="68"/>
      <c r="Q20" s="53" t="s">
        <v>41</v>
      </c>
      <c r="R20" s="55" t="s">
        <v>13</v>
      </c>
      <c r="S20" s="55"/>
      <c r="T20" s="55" t="s">
        <v>15</v>
      </c>
      <c r="U20" s="55"/>
      <c r="V20" s="55" t="s">
        <v>17</v>
      </c>
      <c r="W20" s="55"/>
      <c r="X20" s="55" t="s">
        <v>18</v>
      </c>
      <c r="Y20" s="55"/>
      <c r="Z20" s="55" t="s">
        <v>19</v>
      </c>
      <c r="AA20" s="55"/>
      <c r="AB20" s="55" t="s">
        <v>20</v>
      </c>
      <c r="AC20" s="55"/>
      <c r="AD20" s="55" t="s">
        <v>21</v>
      </c>
      <c r="AE20" s="55"/>
      <c r="AF20" s="55" t="s">
        <v>27</v>
      </c>
      <c r="AG20" s="55"/>
      <c r="AH20" s="55"/>
      <c r="AI20" s="73"/>
    </row>
    <row r="21" spans="1:39" x14ac:dyDescent="0.45">
      <c r="A21" s="64"/>
      <c r="B21" s="65"/>
      <c r="C21" s="65"/>
      <c r="D21" s="54"/>
      <c r="E21" s="67"/>
      <c r="F21" s="65"/>
      <c r="G21" s="69"/>
      <c r="H21" s="69"/>
      <c r="I21" s="65"/>
      <c r="J21" s="65"/>
      <c r="K21" s="71"/>
      <c r="L21" s="69"/>
      <c r="M21" s="69"/>
      <c r="N21" s="69"/>
      <c r="O21" s="69"/>
      <c r="P21" s="69"/>
      <c r="Q21" s="54"/>
      <c r="R21" s="74" t="s">
        <v>14</v>
      </c>
      <c r="S21" s="74"/>
      <c r="T21" s="74" t="s">
        <v>16</v>
      </c>
      <c r="U21" s="74"/>
      <c r="V21" s="74" t="s">
        <v>22</v>
      </c>
      <c r="W21" s="74"/>
      <c r="X21" s="74" t="s">
        <v>23</v>
      </c>
      <c r="Y21" s="74"/>
      <c r="Z21" s="74" t="s">
        <v>24</v>
      </c>
      <c r="AA21" s="74"/>
      <c r="AB21" s="74" t="s">
        <v>25</v>
      </c>
      <c r="AC21" s="74"/>
      <c r="AD21" s="74" t="s">
        <v>26</v>
      </c>
      <c r="AE21" s="74"/>
      <c r="AF21" s="74"/>
      <c r="AG21" s="74"/>
      <c r="AH21" s="74"/>
      <c r="AI21" s="75"/>
    </row>
    <row r="22" spans="1:39" ht="27.75" customHeight="1" thickBot="1" x14ac:dyDescent="0.5">
      <c r="A22" s="22" t="s">
        <v>42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89"/>
      <c r="U22" s="90"/>
      <c r="V22" s="89"/>
      <c r="W22" s="90"/>
      <c r="X22" s="89"/>
      <c r="Y22" s="90"/>
      <c r="Z22" s="89"/>
      <c r="AA22" s="90"/>
      <c r="AB22" s="89"/>
      <c r="AC22" s="90"/>
      <c r="AD22" s="89"/>
      <c r="AE22" s="90"/>
      <c r="AF22" s="24"/>
      <c r="AG22" s="76" t="str">
        <f>IF(SUM(T22:AE22)=0,"",SUM(T22:AE22))</f>
        <v/>
      </c>
      <c r="AH22" s="76"/>
      <c r="AI22" s="77"/>
      <c r="AK22" s="8" t="str">
        <f>IFERROR(IF(AVERAGE(T22:AE22)&lt;=20,1,2),"")</f>
        <v/>
      </c>
      <c r="AL22" s="9" t="s">
        <v>75</v>
      </c>
      <c r="AM22" s="9" t="s">
        <v>91</v>
      </c>
    </row>
    <row r="23" spans="1:39" ht="19.5" x14ac:dyDescent="0.45">
      <c r="A23" s="78" t="s">
        <v>28</v>
      </c>
      <c r="B23" s="79"/>
      <c r="C23" s="82" t="str">
        <f>A23</f>
        <v>訪問介護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  <c r="T23" s="85"/>
      <c r="U23" s="86"/>
      <c r="V23" s="85"/>
      <c r="W23" s="86"/>
      <c r="X23" s="85"/>
      <c r="Y23" s="86"/>
      <c r="Z23" s="85"/>
      <c r="AA23" s="86"/>
      <c r="AB23" s="85"/>
      <c r="AC23" s="86"/>
      <c r="AD23" s="85"/>
      <c r="AE23" s="86"/>
      <c r="AF23" s="4" t="s">
        <v>43</v>
      </c>
      <c r="AG23" s="87" t="str">
        <f>IF(SUM(T23:AE23)=0,"",SUM(T23:AE23))</f>
        <v/>
      </c>
      <c r="AH23" s="87"/>
      <c r="AI23" s="88"/>
      <c r="AK23" s="7" t="str">
        <f>IFERROR(IF(AVERAGE(T23:AE23)&lt;=10,"1","2"),"")</f>
        <v/>
      </c>
      <c r="AL23" s="25" t="str">
        <f>$AM$23</f>
        <v>←正当理由Ⅳに該当　１：する、２：しない</v>
      </c>
      <c r="AM23" s="26" t="s">
        <v>74</v>
      </c>
    </row>
    <row r="24" spans="1:39" ht="19.5" x14ac:dyDescent="0.45">
      <c r="A24" s="80"/>
      <c r="B24" s="81"/>
      <c r="C24" s="95" t="s">
        <v>29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91"/>
      <c r="U24" s="92"/>
      <c r="V24" s="91"/>
      <c r="W24" s="92"/>
      <c r="X24" s="91"/>
      <c r="Y24" s="92"/>
      <c r="Z24" s="91"/>
      <c r="AA24" s="92"/>
      <c r="AB24" s="91"/>
      <c r="AC24" s="92"/>
      <c r="AD24" s="91"/>
      <c r="AE24" s="92"/>
      <c r="AF24" s="5" t="s">
        <v>44</v>
      </c>
      <c r="AG24" s="93" t="str">
        <f t="shared" ref="AG24" si="0">IF(SUM(T24:AE24)=0,"",SUM(T24:AE24))</f>
        <v/>
      </c>
      <c r="AH24" s="93"/>
      <c r="AI24" s="94"/>
      <c r="AK24" s="6" t="str">
        <f>IF(AND(AK29="８割超",AK23="1"),"正当理由Ⅳ",IF(AND(AK29="８割超",AD28&lt;80),"正当理由Ⅴ・Ⅵ",""))</f>
        <v/>
      </c>
      <c r="AL24" s="10" t="str">
        <f>$AM$24</f>
        <v>←８割超かつ正当理由ⅣorⅤ・Ⅵに該当する場合表示</v>
      </c>
      <c r="AM24" s="26" t="s">
        <v>101</v>
      </c>
    </row>
    <row r="25" spans="1:39" ht="19.5" x14ac:dyDescent="0.45">
      <c r="A25" s="80"/>
      <c r="B25" s="81"/>
      <c r="C25" s="95" t="s">
        <v>48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91"/>
      <c r="U25" s="92"/>
      <c r="V25" s="91"/>
      <c r="W25" s="92"/>
      <c r="X25" s="91"/>
      <c r="Y25" s="92"/>
      <c r="Z25" s="91"/>
      <c r="AA25" s="92"/>
      <c r="AB25" s="91"/>
      <c r="AC25" s="92"/>
      <c r="AD25" s="91"/>
      <c r="AE25" s="92"/>
      <c r="AF25" s="5" t="s">
        <v>45</v>
      </c>
      <c r="AG25" s="93" t="str">
        <f>IF(SUM(T25:AE25)=0,"",SUM(T25:AE25))</f>
        <v/>
      </c>
      <c r="AH25" s="93"/>
      <c r="AI25" s="94"/>
      <c r="AK25" s="6" t="str">
        <f>IF(AND(AK29="８割超",AK23="2"),"候補","")</f>
        <v/>
      </c>
      <c r="AL25" s="10" t="str">
        <f>$AM$25</f>
        <v>←正当理由Ⅳに該当しない８割超の場合：候補</v>
      </c>
      <c r="AM25" s="26" t="s">
        <v>88</v>
      </c>
    </row>
    <row r="26" spans="1:39" ht="18.75" customHeight="1" x14ac:dyDescent="0.45">
      <c r="A26" s="80"/>
      <c r="B26" s="81"/>
      <c r="C26" s="129" t="s">
        <v>46</v>
      </c>
      <c r="D26" s="130"/>
      <c r="E26" s="131"/>
      <c r="F26" s="138" t="s">
        <v>34</v>
      </c>
      <c r="G26" s="139"/>
      <c r="H26" s="139"/>
      <c r="I26" s="140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2"/>
      <c r="AK26" s="6">
        <f>IF(AND(T23&lt;=$T$22,V23&lt;=$V$22,X23&lt;=$X$22,Z23&lt;=$Z$22,AB23&lt;=$AB$22,AD23&lt;=$AD$22),0,1)</f>
        <v>0</v>
      </c>
      <c r="AL26" s="10" t="str">
        <f>$AM$26</f>
        <v>←給付管理総数超過　０：なし、１：エラー</v>
      </c>
      <c r="AM26" s="26" t="s">
        <v>90</v>
      </c>
    </row>
    <row r="27" spans="1:39" x14ac:dyDescent="0.45">
      <c r="A27" s="80"/>
      <c r="B27" s="81"/>
      <c r="C27" s="132"/>
      <c r="D27" s="133"/>
      <c r="E27" s="134"/>
      <c r="F27" s="143" t="s">
        <v>30</v>
      </c>
      <c r="G27" s="144"/>
      <c r="H27" s="144"/>
      <c r="I27" s="145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7"/>
      <c r="AK27" s="6"/>
      <c r="AL27" s="10"/>
      <c r="AM27" s="26"/>
    </row>
    <row r="28" spans="1:39" ht="28.5" customHeight="1" thickBot="1" x14ac:dyDescent="0.5">
      <c r="A28" s="80"/>
      <c r="B28" s="81"/>
      <c r="C28" s="132"/>
      <c r="D28" s="133"/>
      <c r="E28" s="134"/>
      <c r="F28" s="148" t="s">
        <v>97</v>
      </c>
      <c r="G28" s="149"/>
      <c r="H28" s="149"/>
      <c r="I28" s="150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2"/>
      <c r="U28" s="153" t="s">
        <v>72</v>
      </c>
      <c r="V28" s="154"/>
      <c r="W28" s="154"/>
      <c r="X28" s="154"/>
      <c r="Y28" s="154"/>
      <c r="Z28" s="154"/>
      <c r="AA28" s="154"/>
      <c r="AB28" s="154"/>
      <c r="AC28" s="155"/>
      <c r="AD28" s="156" t="str">
        <f>IFERROR(ROUND((AG24-AG25)/AG23,4)*100,"")</f>
        <v/>
      </c>
      <c r="AE28" s="156"/>
      <c r="AF28" s="156"/>
      <c r="AG28" s="156"/>
      <c r="AH28" s="157" t="s">
        <v>47</v>
      </c>
      <c r="AI28" s="158"/>
      <c r="AK28" s="6" t="str">
        <f>IF(AK29="８割超",A23,"")</f>
        <v/>
      </c>
      <c r="AL28" s="10" t="str">
        <f>$AM$28</f>
        <v>←８割超の場合サービス名出力</v>
      </c>
      <c r="AM28" s="26" t="s">
        <v>83</v>
      </c>
    </row>
    <row r="29" spans="1:39" ht="28.5" customHeight="1" thickTop="1" thickBot="1" x14ac:dyDescent="0.5">
      <c r="A29" s="80"/>
      <c r="B29" s="81"/>
      <c r="C29" s="132"/>
      <c r="D29" s="133"/>
      <c r="E29" s="134"/>
      <c r="F29" s="108" t="s">
        <v>35</v>
      </c>
      <c r="G29" s="109"/>
      <c r="H29" s="109"/>
      <c r="I29" s="110"/>
      <c r="J29" s="111" t="s">
        <v>71</v>
      </c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12" t="s">
        <v>73</v>
      </c>
      <c r="V29" s="112"/>
      <c r="W29" s="112"/>
      <c r="X29" s="112"/>
      <c r="Y29" s="112"/>
      <c r="Z29" s="112"/>
      <c r="AA29" s="112"/>
      <c r="AB29" s="112"/>
      <c r="AC29" s="113"/>
      <c r="AD29" s="114" t="str">
        <f>IFERROR(ROUND(AG24/AG23,4)*100,"")</f>
        <v/>
      </c>
      <c r="AE29" s="115"/>
      <c r="AF29" s="115"/>
      <c r="AG29" s="116"/>
      <c r="AH29" s="159"/>
      <c r="AI29" s="160"/>
      <c r="AK29" s="6" t="str">
        <f>IF(AND(AD29="",AK33=FALSE),"未入力",IF(AK33=TRUE,"未利用",IF(AD29&lt;=80,"対象外","８割超")))</f>
        <v>未入力</v>
      </c>
      <c r="AL29" s="10" t="str">
        <f>$AM$29</f>
        <v>←８割超</v>
      </c>
      <c r="AM29" s="26" t="s">
        <v>82</v>
      </c>
    </row>
    <row r="30" spans="1:39" ht="18.75" customHeight="1" thickTop="1" x14ac:dyDescent="0.45">
      <c r="A30" s="80"/>
      <c r="B30" s="81"/>
      <c r="C30" s="132"/>
      <c r="D30" s="133"/>
      <c r="E30" s="134"/>
      <c r="F30" s="117" t="s">
        <v>63</v>
      </c>
      <c r="G30" s="118"/>
      <c r="H30" s="118"/>
      <c r="I30" s="118"/>
      <c r="J30" s="119"/>
      <c r="K30" s="123" t="s">
        <v>100</v>
      </c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5"/>
      <c r="AE30" s="125"/>
      <c r="AF30" s="125"/>
      <c r="AG30" s="125"/>
      <c r="AH30" s="124"/>
      <c r="AI30" s="126"/>
      <c r="AK30" s="6"/>
      <c r="AL30" s="10"/>
      <c r="AM30" s="26"/>
    </row>
    <row r="31" spans="1:39" ht="9.75" customHeight="1" x14ac:dyDescent="0.45">
      <c r="A31" s="80"/>
      <c r="B31" s="81"/>
      <c r="C31" s="135"/>
      <c r="D31" s="136"/>
      <c r="E31" s="137"/>
      <c r="F31" s="120"/>
      <c r="G31" s="121"/>
      <c r="H31" s="121"/>
      <c r="I31" s="121"/>
      <c r="J31" s="122"/>
      <c r="K31" s="127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8"/>
      <c r="AK31" s="6"/>
      <c r="AL31" s="10"/>
      <c r="AM31" s="26"/>
    </row>
    <row r="32" spans="1:39" x14ac:dyDescent="0.45">
      <c r="A32" s="98"/>
      <c r="B32" s="99"/>
      <c r="C32" s="99"/>
      <c r="D32" s="99"/>
      <c r="E32" s="100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5"/>
      <c r="AK32" s="6" t="str">
        <f>IF(F32="","","W")</f>
        <v/>
      </c>
      <c r="AL32" s="10" t="str">
        <f>$AM$32</f>
        <v>←内訳記載した場合：W</v>
      </c>
      <c r="AM32" s="26" t="s">
        <v>84</v>
      </c>
    </row>
    <row r="33" spans="1:39" ht="19.5" thickBot="1" x14ac:dyDescent="0.5">
      <c r="A33" s="101"/>
      <c r="B33" s="102"/>
      <c r="C33" s="102"/>
      <c r="D33" s="102"/>
      <c r="E33" s="103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7"/>
      <c r="AK33" s="6" t="b">
        <v>0</v>
      </c>
      <c r="AL33" s="27" t="str">
        <f>$AM$33</f>
        <v>←本サービス未利用チェック</v>
      </c>
      <c r="AM33" s="26" t="s">
        <v>81</v>
      </c>
    </row>
    <row r="34" spans="1:39" ht="19.5" x14ac:dyDescent="0.45">
      <c r="A34" s="78" t="s">
        <v>49</v>
      </c>
      <c r="B34" s="79"/>
      <c r="C34" s="82" t="str">
        <f>A34</f>
        <v>訪問入浴介護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4"/>
      <c r="T34" s="85"/>
      <c r="U34" s="86"/>
      <c r="V34" s="85"/>
      <c r="W34" s="86"/>
      <c r="X34" s="85"/>
      <c r="Y34" s="86"/>
      <c r="Z34" s="85"/>
      <c r="AA34" s="86"/>
      <c r="AB34" s="85"/>
      <c r="AC34" s="86"/>
      <c r="AD34" s="85"/>
      <c r="AE34" s="86"/>
      <c r="AF34" s="4" t="s">
        <v>43</v>
      </c>
      <c r="AG34" s="87" t="str">
        <f>IF(SUM(T34:AE34)=0,"",SUM(T34:AE34))</f>
        <v/>
      </c>
      <c r="AH34" s="87"/>
      <c r="AI34" s="88"/>
      <c r="AK34" s="7" t="str">
        <f t="shared" ref="AK34" si="1">IFERROR(IF(AVERAGE(T34:AE34)&lt;=10,"1","2"),"")</f>
        <v/>
      </c>
      <c r="AL34" s="25" t="str">
        <f t="shared" ref="AL34" si="2">$AM$23</f>
        <v>←正当理由Ⅳに該当　１：する、２：しない</v>
      </c>
    </row>
    <row r="35" spans="1:39" ht="19.5" x14ac:dyDescent="0.45">
      <c r="A35" s="80"/>
      <c r="B35" s="81"/>
      <c r="C35" s="95" t="str">
        <f>$C$24</f>
        <v>うち、紹介率最高法人を位置付けた計画数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91"/>
      <c r="U35" s="92"/>
      <c r="V35" s="91"/>
      <c r="W35" s="92"/>
      <c r="X35" s="91"/>
      <c r="Y35" s="92"/>
      <c r="Z35" s="91"/>
      <c r="AA35" s="92"/>
      <c r="AB35" s="91"/>
      <c r="AC35" s="92"/>
      <c r="AD35" s="91"/>
      <c r="AE35" s="92"/>
      <c r="AF35" s="5" t="s">
        <v>44</v>
      </c>
      <c r="AG35" s="93" t="str">
        <f t="shared" ref="AG35:AG36" si="3">IF(SUM(T35:AE35)=0,"",SUM(T35:AE35))</f>
        <v/>
      </c>
      <c r="AH35" s="93"/>
      <c r="AI35" s="94"/>
      <c r="AK35" s="6" t="str">
        <f t="shared" ref="AK35" si="4">IF(AND(AK40="８割超",AK34="1"),"正当理由Ⅳ","")</f>
        <v/>
      </c>
      <c r="AL35" s="10" t="str">
        <f t="shared" ref="AL35" si="5">$AM$24</f>
        <v>←８割超かつ正当理由ⅣorⅤ・Ⅵに該当する場合表示</v>
      </c>
    </row>
    <row r="36" spans="1:39" ht="19.5" x14ac:dyDescent="0.45">
      <c r="A36" s="80"/>
      <c r="B36" s="81"/>
      <c r="C36" s="95" t="str">
        <f>$C$25</f>
        <v>うち、判定から控除すべき正当な理由がある計画数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91"/>
      <c r="U36" s="92"/>
      <c r="V36" s="91"/>
      <c r="W36" s="92"/>
      <c r="X36" s="91"/>
      <c r="Y36" s="92"/>
      <c r="Z36" s="91"/>
      <c r="AA36" s="92"/>
      <c r="AB36" s="91"/>
      <c r="AC36" s="92"/>
      <c r="AD36" s="91"/>
      <c r="AE36" s="92"/>
      <c r="AF36" s="5" t="s">
        <v>45</v>
      </c>
      <c r="AG36" s="93" t="str">
        <f t="shared" si="3"/>
        <v/>
      </c>
      <c r="AH36" s="93"/>
      <c r="AI36" s="94"/>
      <c r="AK36" s="6" t="str">
        <f t="shared" ref="AK36" si="6">IF(AND(AK40="８割超",AK34="2"),"候補","")</f>
        <v/>
      </c>
      <c r="AL36" s="10" t="str">
        <f t="shared" ref="AL36" si="7">$AM$25</f>
        <v>←正当理由Ⅳに該当しない８割超の場合：候補</v>
      </c>
    </row>
    <row r="37" spans="1:39" ht="18.75" customHeight="1" x14ac:dyDescent="0.45">
      <c r="A37" s="80"/>
      <c r="B37" s="81"/>
      <c r="C37" s="129" t="str">
        <f>$C$26</f>
        <v>紹介率
最高法人</v>
      </c>
      <c r="D37" s="130"/>
      <c r="E37" s="131"/>
      <c r="F37" s="138" t="str">
        <f>$F$26</f>
        <v>法人所在地</v>
      </c>
      <c r="G37" s="139"/>
      <c r="H37" s="139"/>
      <c r="I37" s="140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2"/>
      <c r="AK37" s="6">
        <f t="shared" ref="AK37" si="8">IF(AND(T34&lt;=$T$22,V34&lt;=$V$22,X34&lt;=$X$22,Z34&lt;=$Z$22,AB34&lt;=$AB$22,AD34&lt;=$AD$22),0,1)</f>
        <v>0</v>
      </c>
      <c r="AL37" s="10" t="str">
        <f t="shared" ref="AL37" si="9">$AM$26</f>
        <v>←給付管理総数超過　０：なし、１：エラー</v>
      </c>
    </row>
    <row r="38" spans="1:39" x14ac:dyDescent="0.45">
      <c r="A38" s="80"/>
      <c r="B38" s="81"/>
      <c r="C38" s="132"/>
      <c r="D38" s="133"/>
      <c r="E38" s="134"/>
      <c r="F38" s="143" t="str">
        <f>$F$27</f>
        <v>法人名</v>
      </c>
      <c r="G38" s="144"/>
      <c r="H38" s="144"/>
      <c r="I38" s="145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7"/>
      <c r="AK38" s="6"/>
      <c r="AL38" s="10"/>
    </row>
    <row r="39" spans="1:39" ht="28.5" customHeight="1" thickBot="1" x14ac:dyDescent="0.5">
      <c r="A39" s="80"/>
      <c r="B39" s="81"/>
      <c r="C39" s="132"/>
      <c r="D39" s="133"/>
      <c r="E39" s="134"/>
      <c r="F39" s="148" t="str">
        <f>$F$28</f>
        <v>事業所名</v>
      </c>
      <c r="G39" s="149"/>
      <c r="H39" s="149"/>
      <c r="I39" s="150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2"/>
      <c r="U39" s="153" t="str">
        <f>$U$28</f>
        <v>(控除した場合)(B－C)÷A×１００</v>
      </c>
      <c r="V39" s="154"/>
      <c r="W39" s="154"/>
      <c r="X39" s="154"/>
      <c r="Y39" s="154"/>
      <c r="Z39" s="154"/>
      <c r="AA39" s="154"/>
      <c r="AB39" s="154"/>
      <c r="AC39" s="155"/>
      <c r="AD39" s="156" t="str">
        <f>IFERROR(ROUND((AG35-AG36)/AG34,4)*100,"")</f>
        <v/>
      </c>
      <c r="AE39" s="156"/>
      <c r="AF39" s="156"/>
      <c r="AG39" s="156"/>
      <c r="AH39" s="161" t="s">
        <v>47</v>
      </c>
      <c r="AI39" s="158"/>
      <c r="AK39" s="6" t="str">
        <f t="shared" ref="AK39" si="10">IF(AK40="８割超",A34,"")</f>
        <v/>
      </c>
      <c r="AL39" s="10" t="str">
        <f t="shared" ref="AL39" si="11">$AM$28</f>
        <v>←８割超の場合サービス名出力</v>
      </c>
    </row>
    <row r="40" spans="1:39" ht="28.5" customHeight="1" thickTop="1" thickBot="1" x14ac:dyDescent="0.5">
      <c r="A40" s="80"/>
      <c r="B40" s="81"/>
      <c r="C40" s="132"/>
      <c r="D40" s="133"/>
      <c r="E40" s="134"/>
      <c r="F40" s="108" t="str">
        <f>$F$29</f>
        <v>紹介率</v>
      </c>
      <c r="G40" s="109"/>
      <c r="H40" s="109"/>
      <c r="I40" s="110"/>
      <c r="J40" s="111" t="str">
        <f>$J$29</f>
        <v>※小数点第２位以下四捨五入</v>
      </c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12" t="str">
        <f>$U$29</f>
        <v>　 (控除前)　　B÷A×１００</v>
      </c>
      <c r="V40" s="112"/>
      <c r="W40" s="112"/>
      <c r="X40" s="112"/>
      <c r="Y40" s="112"/>
      <c r="Z40" s="112"/>
      <c r="AA40" s="112"/>
      <c r="AB40" s="112"/>
      <c r="AC40" s="113"/>
      <c r="AD40" s="114" t="str">
        <f>IFERROR(ROUND(AG35/AG34,4)*100,"")</f>
        <v/>
      </c>
      <c r="AE40" s="115"/>
      <c r="AF40" s="115"/>
      <c r="AG40" s="116"/>
      <c r="AH40" s="159"/>
      <c r="AI40" s="160"/>
      <c r="AK40" s="6" t="str">
        <f>IF(AND(AD40="",AK44=FALSE),"未入力",IF(AK44=TRUE,"未利用",IF(AD40&lt;=80,"対象外","８割超")))</f>
        <v>未入力</v>
      </c>
      <c r="AL40" s="10" t="str">
        <f t="shared" ref="AL40" si="12">$AM$29</f>
        <v>←８割超</v>
      </c>
    </row>
    <row r="41" spans="1:39" ht="18.75" customHeight="1" thickTop="1" x14ac:dyDescent="0.45">
      <c r="A41" s="80"/>
      <c r="B41" s="81"/>
      <c r="C41" s="132"/>
      <c r="D41" s="133"/>
      <c r="E41" s="134"/>
      <c r="F41" s="117" t="str">
        <f>$F$30</f>
        <v>(Ｃ)欄の内訳</v>
      </c>
      <c r="G41" s="118"/>
      <c r="H41" s="118"/>
      <c r="I41" s="118"/>
      <c r="J41" s="119"/>
      <c r="K41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5"/>
      <c r="AE41" s="125"/>
      <c r="AF41" s="125"/>
      <c r="AG41" s="125"/>
      <c r="AH41" s="124"/>
      <c r="AI41" s="126"/>
      <c r="AK41" s="6"/>
      <c r="AL41" s="10"/>
    </row>
    <row r="42" spans="1:39" ht="9.75" customHeight="1" x14ac:dyDescent="0.45">
      <c r="A42" s="80"/>
      <c r="B42" s="81"/>
      <c r="C42" s="135"/>
      <c r="D42" s="136"/>
      <c r="E42" s="137"/>
      <c r="F42" s="120"/>
      <c r="G42" s="121"/>
      <c r="H42" s="121"/>
      <c r="I42" s="121"/>
      <c r="J42" s="122"/>
      <c r="K42" s="127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8"/>
      <c r="AK42" s="6"/>
      <c r="AL42" s="10"/>
    </row>
    <row r="43" spans="1:39" x14ac:dyDescent="0.45">
      <c r="A43" s="98"/>
      <c r="B43" s="99"/>
      <c r="C43" s="99"/>
      <c r="D43" s="99"/>
      <c r="E43" s="100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5"/>
      <c r="AK43" s="6" t="str">
        <f t="shared" ref="AK43" si="13">IF(F43="","","W")</f>
        <v/>
      </c>
      <c r="AL43" s="10" t="str">
        <f t="shared" ref="AL43" si="14">$AM$32</f>
        <v>←内訳記載した場合：W</v>
      </c>
    </row>
    <row r="44" spans="1:39" ht="19.5" thickBot="1" x14ac:dyDescent="0.5">
      <c r="A44" s="101"/>
      <c r="B44" s="102"/>
      <c r="C44" s="102"/>
      <c r="D44" s="102"/>
      <c r="E44" s="103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7"/>
      <c r="AK44" s="6" t="b">
        <v>0</v>
      </c>
      <c r="AL44" s="27" t="str">
        <f t="shared" ref="AL44" si="15">$AM$33</f>
        <v>←本サービス未利用チェック</v>
      </c>
    </row>
    <row r="45" spans="1:39" ht="19.5" x14ac:dyDescent="0.45">
      <c r="A45" s="78" t="s">
        <v>50</v>
      </c>
      <c r="B45" s="79"/>
      <c r="C45" s="82" t="str">
        <f>A45</f>
        <v>訪問看護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4"/>
      <c r="T45" s="85"/>
      <c r="U45" s="86"/>
      <c r="V45" s="85"/>
      <c r="W45" s="86"/>
      <c r="X45" s="85"/>
      <c r="Y45" s="86"/>
      <c r="Z45" s="85"/>
      <c r="AA45" s="86"/>
      <c r="AB45" s="85"/>
      <c r="AC45" s="86"/>
      <c r="AD45" s="85"/>
      <c r="AE45" s="86"/>
      <c r="AF45" s="4" t="s">
        <v>43</v>
      </c>
      <c r="AG45" s="87" t="str">
        <f>IF(SUM(T45:AE45)=0,"",SUM(T45:AE45))</f>
        <v/>
      </c>
      <c r="AH45" s="87"/>
      <c r="AI45" s="88"/>
      <c r="AK45" s="7" t="str">
        <f t="shared" ref="AK45" si="16">IFERROR(IF(AVERAGE(T45:AE45)&lt;=10,"1","2"),"")</f>
        <v/>
      </c>
      <c r="AL45" s="25" t="str">
        <f t="shared" ref="AL45" si="17">$AM$23</f>
        <v>←正当理由Ⅳに該当　１：する、２：しない</v>
      </c>
    </row>
    <row r="46" spans="1:39" ht="19.5" x14ac:dyDescent="0.45">
      <c r="A46" s="80"/>
      <c r="B46" s="81"/>
      <c r="C46" s="95" t="str">
        <f>$C$24</f>
        <v>うち、紹介率最高法人を位置付けた計画数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7"/>
      <c r="T46" s="91"/>
      <c r="U46" s="92"/>
      <c r="V46" s="91"/>
      <c r="W46" s="92"/>
      <c r="X46" s="91"/>
      <c r="Y46" s="92"/>
      <c r="Z46" s="91"/>
      <c r="AA46" s="92"/>
      <c r="AB46" s="91"/>
      <c r="AC46" s="92"/>
      <c r="AD46" s="91"/>
      <c r="AE46" s="92"/>
      <c r="AF46" s="5" t="s">
        <v>44</v>
      </c>
      <c r="AG46" s="93" t="str">
        <f t="shared" ref="AG46:AG47" si="18">IF(SUM(T46:AE46)=0,"",SUM(T46:AE46))</f>
        <v/>
      </c>
      <c r="AH46" s="93"/>
      <c r="AI46" s="94"/>
      <c r="AK46" s="6" t="str">
        <f t="shared" ref="AK46" si="19">IF(AND(AK51="８割超",AK45="1"),"正当理由Ⅳ","")</f>
        <v/>
      </c>
      <c r="AL46" s="10" t="str">
        <f t="shared" ref="AL46" si="20">$AM$24</f>
        <v>←８割超かつ正当理由ⅣorⅤ・Ⅵに該当する場合表示</v>
      </c>
    </row>
    <row r="47" spans="1:39" ht="19.5" x14ac:dyDescent="0.45">
      <c r="A47" s="80"/>
      <c r="B47" s="81"/>
      <c r="C47" s="95" t="str">
        <f>$C$25</f>
        <v>うち、判定から控除すべき正当な理由がある計画数</v>
      </c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7"/>
      <c r="T47" s="91"/>
      <c r="U47" s="92"/>
      <c r="V47" s="91"/>
      <c r="W47" s="92"/>
      <c r="X47" s="91"/>
      <c r="Y47" s="92"/>
      <c r="Z47" s="91"/>
      <c r="AA47" s="92"/>
      <c r="AB47" s="91"/>
      <c r="AC47" s="92"/>
      <c r="AD47" s="91"/>
      <c r="AE47" s="92"/>
      <c r="AF47" s="5" t="s">
        <v>45</v>
      </c>
      <c r="AG47" s="93" t="str">
        <f t="shared" si="18"/>
        <v/>
      </c>
      <c r="AH47" s="93"/>
      <c r="AI47" s="94"/>
      <c r="AK47" s="6" t="str">
        <f t="shared" ref="AK47" si="21">IF(AND(AK51="８割超",AK45="2"),"候補","")</f>
        <v/>
      </c>
      <c r="AL47" s="10" t="str">
        <f t="shared" ref="AL47" si="22">$AM$25</f>
        <v>←正当理由Ⅳに該当しない８割超の場合：候補</v>
      </c>
    </row>
    <row r="48" spans="1:39" ht="18.75" customHeight="1" x14ac:dyDescent="0.45">
      <c r="A48" s="80"/>
      <c r="B48" s="81"/>
      <c r="C48" s="129" t="str">
        <f>$C$26</f>
        <v>紹介率
最高法人</v>
      </c>
      <c r="D48" s="130"/>
      <c r="E48" s="131"/>
      <c r="F48" s="138" t="str">
        <f>$F$26</f>
        <v>法人所在地</v>
      </c>
      <c r="G48" s="139"/>
      <c r="H48" s="139"/>
      <c r="I48" s="140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2"/>
      <c r="AK48" s="6">
        <f t="shared" ref="AK48" si="23">IF(AND(T45&lt;=$T$22,V45&lt;=$V$22,X45&lt;=$X$22,Z45&lt;=$Z$22,AB45&lt;=$AB$22,AD45&lt;=$AD$22),0,1)</f>
        <v>0</v>
      </c>
      <c r="AL48" s="10" t="str">
        <f t="shared" ref="AL48" si="24">$AM$26</f>
        <v>←給付管理総数超過　０：なし、１：エラー</v>
      </c>
    </row>
    <row r="49" spans="1:38" x14ac:dyDescent="0.45">
      <c r="A49" s="80"/>
      <c r="B49" s="81"/>
      <c r="C49" s="132"/>
      <c r="D49" s="133"/>
      <c r="E49" s="134"/>
      <c r="F49" s="143" t="str">
        <f>$F$27</f>
        <v>法人名</v>
      </c>
      <c r="G49" s="144"/>
      <c r="H49" s="144"/>
      <c r="I49" s="145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7"/>
      <c r="AK49" s="6"/>
      <c r="AL49" s="10"/>
    </row>
    <row r="50" spans="1:38" ht="28.5" customHeight="1" thickBot="1" x14ac:dyDescent="0.5">
      <c r="A50" s="80"/>
      <c r="B50" s="81"/>
      <c r="C50" s="132"/>
      <c r="D50" s="133"/>
      <c r="E50" s="134"/>
      <c r="F50" s="148" t="str">
        <f>$F$28</f>
        <v>事業所名</v>
      </c>
      <c r="G50" s="149"/>
      <c r="H50" s="149"/>
      <c r="I50" s="150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2"/>
      <c r="U50" s="153" t="str">
        <f>$U$28</f>
        <v>(控除した場合)(B－C)÷A×１００</v>
      </c>
      <c r="V50" s="154"/>
      <c r="W50" s="154"/>
      <c r="X50" s="154"/>
      <c r="Y50" s="154"/>
      <c r="Z50" s="154"/>
      <c r="AA50" s="154"/>
      <c r="AB50" s="154"/>
      <c r="AC50" s="155"/>
      <c r="AD50" s="156" t="str">
        <f>IFERROR(ROUND((AG46-AG47)/AG45,4)*100,"")</f>
        <v/>
      </c>
      <c r="AE50" s="156"/>
      <c r="AF50" s="156"/>
      <c r="AG50" s="156"/>
      <c r="AH50" s="161" t="s">
        <v>47</v>
      </c>
      <c r="AI50" s="158"/>
      <c r="AK50" s="6" t="str">
        <f t="shared" ref="AK50" si="25">IF(AK51="８割超",A45,"")</f>
        <v/>
      </c>
      <c r="AL50" s="10" t="str">
        <f t="shared" ref="AL50" si="26">$AM$28</f>
        <v>←８割超の場合サービス名出力</v>
      </c>
    </row>
    <row r="51" spans="1:38" ht="28.5" customHeight="1" thickTop="1" thickBot="1" x14ac:dyDescent="0.5">
      <c r="A51" s="80"/>
      <c r="B51" s="81"/>
      <c r="C51" s="132"/>
      <c r="D51" s="133"/>
      <c r="E51" s="134"/>
      <c r="F51" s="108" t="str">
        <f>$F$29</f>
        <v>紹介率</v>
      </c>
      <c r="G51" s="109"/>
      <c r="H51" s="109"/>
      <c r="I51" s="110"/>
      <c r="J51" s="111" t="str">
        <f>$J$29</f>
        <v>※小数点第２位以下四捨五入</v>
      </c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12" t="str">
        <f>$U$29</f>
        <v>　 (控除前)　　B÷A×１００</v>
      </c>
      <c r="V51" s="112"/>
      <c r="W51" s="112"/>
      <c r="X51" s="112"/>
      <c r="Y51" s="112"/>
      <c r="Z51" s="112"/>
      <c r="AA51" s="112"/>
      <c r="AB51" s="112"/>
      <c r="AC51" s="113"/>
      <c r="AD51" s="114" t="str">
        <f>IFERROR(ROUND(AG46/AG45,4)*100,"")</f>
        <v/>
      </c>
      <c r="AE51" s="115"/>
      <c r="AF51" s="115"/>
      <c r="AG51" s="116"/>
      <c r="AH51" s="159"/>
      <c r="AI51" s="160"/>
      <c r="AK51" s="6" t="str">
        <f>IF(AND(AD51="",AK55=FALSE),"未入力",IF(AK55=TRUE,"未利用",IF(AD51&lt;=80,"対象外","８割超")))</f>
        <v>未入力</v>
      </c>
      <c r="AL51" s="10" t="str">
        <f t="shared" ref="AL51" si="27">$AM$29</f>
        <v>←８割超</v>
      </c>
    </row>
    <row r="52" spans="1:38" ht="18.75" customHeight="1" thickTop="1" x14ac:dyDescent="0.45">
      <c r="A52" s="80"/>
      <c r="B52" s="81"/>
      <c r="C52" s="132"/>
      <c r="D52" s="133"/>
      <c r="E52" s="134"/>
      <c r="F52" s="117" t="str">
        <f>$F$30</f>
        <v>(Ｃ)欄の内訳</v>
      </c>
      <c r="G52" s="118"/>
      <c r="H52" s="118"/>
      <c r="I52" s="118"/>
      <c r="J52" s="119"/>
      <c r="K52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5"/>
      <c r="AE52" s="125"/>
      <c r="AF52" s="125"/>
      <c r="AG52" s="125"/>
      <c r="AH52" s="124"/>
      <c r="AI52" s="126"/>
      <c r="AK52" s="6"/>
      <c r="AL52" s="10"/>
    </row>
    <row r="53" spans="1:38" ht="9.75" customHeight="1" x14ac:dyDescent="0.45">
      <c r="A53" s="80"/>
      <c r="B53" s="81"/>
      <c r="C53" s="135"/>
      <c r="D53" s="136"/>
      <c r="E53" s="137"/>
      <c r="F53" s="120"/>
      <c r="G53" s="121"/>
      <c r="H53" s="121"/>
      <c r="I53" s="121"/>
      <c r="J53" s="122"/>
      <c r="K53" s="127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8"/>
      <c r="AK53" s="6"/>
      <c r="AL53" s="10"/>
    </row>
    <row r="54" spans="1:38" x14ac:dyDescent="0.45">
      <c r="A54" s="98"/>
      <c r="B54" s="99"/>
      <c r="C54" s="99"/>
      <c r="D54" s="99"/>
      <c r="E54" s="100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5"/>
      <c r="AK54" s="6" t="str">
        <f t="shared" ref="AK54" si="28">IF(F54="","","W")</f>
        <v/>
      </c>
      <c r="AL54" s="10" t="str">
        <f t="shared" ref="AL54" si="29">$AM$32</f>
        <v>←内訳記載した場合：W</v>
      </c>
    </row>
    <row r="55" spans="1:38" ht="19.5" thickBot="1" x14ac:dyDescent="0.5">
      <c r="A55" s="101"/>
      <c r="B55" s="102"/>
      <c r="C55" s="102"/>
      <c r="D55" s="102"/>
      <c r="E55" s="103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7"/>
      <c r="AK55" s="6" t="b">
        <v>0</v>
      </c>
      <c r="AL55" s="27" t="str">
        <f t="shared" ref="AL55" si="30">$AM$33</f>
        <v>←本サービス未利用チェック</v>
      </c>
    </row>
    <row r="56" spans="1:38" ht="19.5" x14ac:dyDescent="0.45">
      <c r="A56" s="78" t="s">
        <v>51</v>
      </c>
      <c r="B56" s="79"/>
      <c r="C56" s="82" t="str">
        <f>A56</f>
        <v>訪問リハビリテーション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4"/>
      <c r="T56" s="85"/>
      <c r="U56" s="86"/>
      <c r="V56" s="85"/>
      <c r="W56" s="86"/>
      <c r="X56" s="85"/>
      <c r="Y56" s="86"/>
      <c r="Z56" s="85"/>
      <c r="AA56" s="86"/>
      <c r="AB56" s="85"/>
      <c r="AC56" s="86"/>
      <c r="AD56" s="85"/>
      <c r="AE56" s="86"/>
      <c r="AF56" s="4" t="s">
        <v>43</v>
      </c>
      <c r="AG56" s="87" t="str">
        <f>IF(SUM(T56:AE56)=0,"",SUM(T56:AE56))</f>
        <v/>
      </c>
      <c r="AH56" s="87"/>
      <c r="AI56" s="88"/>
      <c r="AK56" s="7" t="str">
        <f t="shared" ref="AK56" si="31">IFERROR(IF(AVERAGE(T56:AE56)&lt;=10,"1","2"),"")</f>
        <v/>
      </c>
      <c r="AL56" s="25" t="str">
        <f t="shared" ref="AL56" si="32">$AM$23</f>
        <v>←正当理由Ⅳに該当　１：する、２：しない</v>
      </c>
    </row>
    <row r="57" spans="1:38" ht="19.5" x14ac:dyDescent="0.45">
      <c r="A57" s="80"/>
      <c r="B57" s="81"/>
      <c r="C57" s="95" t="str">
        <f>$C$24</f>
        <v>うち、紹介率最高法人を位置付けた計画数</v>
      </c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7"/>
      <c r="T57" s="91"/>
      <c r="U57" s="92"/>
      <c r="V57" s="91"/>
      <c r="W57" s="92"/>
      <c r="X57" s="91"/>
      <c r="Y57" s="92"/>
      <c r="Z57" s="91"/>
      <c r="AA57" s="92"/>
      <c r="AB57" s="91"/>
      <c r="AC57" s="92"/>
      <c r="AD57" s="91"/>
      <c r="AE57" s="92"/>
      <c r="AF57" s="5" t="s">
        <v>44</v>
      </c>
      <c r="AG57" s="93" t="str">
        <f t="shared" ref="AG57:AG58" si="33">IF(SUM(T57:AE57)=0,"",SUM(T57:AE57))</f>
        <v/>
      </c>
      <c r="AH57" s="93"/>
      <c r="AI57" s="94"/>
      <c r="AK57" s="6" t="str">
        <f t="shared" ref="AK57" si="34">IF(AND(AK62="８割超",AK56="1"),"正当理由Ⅳ","")</f>
        <v/>
      </c>
      <c r="AL57" s="10" t="str">
        <f t="shared" ref="AL57" si="35">$AM$24</f>
        <v>←８割超かつ正当理由ⅣorⅤ・Ⅵに該当する場合表示</v>
      </c>
    </row>
    <row r="58" spans="1:38" ht="19.5" x14ac:dyDescent="0.45">
      <c r="A58" s="80"/>
      <c r="B58" s="81"/>
      <c r="C58" s="95" t="str">
        <f>$C$25</f>
        <v>うち、判定から控除すべき正当な理由がある計画数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7"/>
      <c r="T58" s="91"/>
      <c r="U58" s="92"/>
      <c r="V58" s="91"/>
      <c r="W58" s="92"/>
      <c r="X58" s="91"/>
      <c r="Y58" s="92"/>
      <c r="Z58" s="91"/>
      <c r="AA58" s="92"/>
      <c r="AB58" s="91"/>
      <c r="AC58" s="92"/>
      <c r="AD58" s="91"/>
      <c r="AE58" s="92"/>
      <c r="AF58" s="5" t="s">
        <v>45</v>
      </c>
      <c r="AG58" s="93" t="str">
        <f t="shared" si="33"/>
        <v/>
      </c>
      <c r="AH58" s="93"/>
      <c r="AI58" s="94"/>
      <c r="AK58" s="6" t="str">
        <f t="shared" ref="AK58" si="36">IF(AND(AK62="８割超",AK56="2"),"候補","")</f>
        <v/>
      </c>
      <c r="AL58" s="10" t="str">
        <f t="shared" ref="AL58" si="37">$AM$25</f>
        <v>←正当理由Ⅳに該当しない８割超の場合：候補</v>
      </c>
    </row>
    <row r="59" spans="1:38" ht="18.75" customHeight="1" x14ac:dyDescent="0.45">
      <c r="A59" s="80"/>
      <c r="B59" s="81"/>
      <c r="C59" s="129" t="str">
        <f>$C$26</f>
        <v>紹介率
最高法人</v>
      </c>
      <c r="D59" s="130"/>
      <c r="E59" s="131"/>
      <c r="F59" s="138" t="str">
        <f>$F$26</f>
        <v>法人所在地</v>
      </c>
      <c r="G59" s="139"/>
      <c r="H59" s="139"/>
      <c r="I59" s="140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2"/>
      <c r="AK59" s="6">
        <f t="shared" ref="AK59" si="38">IF(AND(T56&lt;=$T$22,V56&lt;=$V$22,X56&lt;=$X$22,Z56&lt;=$Z$22,AB56&lt;=$AB$22,AD56&lt;=$AD$22),0,1)</f>
        <v>0</v>
      </c>
      <c r="AL59" s="10" t="str">
        <f t="shared" ref="AL59" si="39">$AM$26</f>
        <v>←給付管理総数超過　０：なし、１：エラー</v>
      </c>
    </row>
    <row r="60" spans="1:38" x14ac:dyDescent="0.45">
      <c r="A60" s="80"/>
      <c r="B60" s="81"/>
      <c r="C60" s="132"/>
      <c r="D60" s="133"/>
      <c r="E60" s="134"/>
      <c r="F60" s="143" t="str">
        <f>$F$27</f>
        <v>法人名</v>
      </c>
      <c r="G60" s="144"/>
      <c r="H60" s="144"/>
      <c r="I60" s="145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7"/>
      <c r="AK60" s="6"/>
      <c r="AL60" s="10"/>
    </row>
    <row r="61" spans="1:38" ht="24" customHeight="1" thickBot="1" x14ac:dyDescent="0.5">
      <c r="A61" s="80"/>
      <c r="B61" s="81"/>
      <c r="C61" s="132"/>
      <c r="D61" s="133"/>
      <c r="E61" s="134"/>
      <c r="F61" s="148" t="str">
        <f>$F$28</f>
        <v>事業所名</v>
      </c>
      <c r="G61" s="149"/>
      <c r="H61" s="149"/>
      <c r="I61" s="150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2"/>
      <c r="U61" s="153" t="str">
        <f>$U$28</f>
        <v>(控除した場合)(B－C)÷A×１００</v>
      </c>
      <c r="V61" s="154"/>
      <c r="W61" s="154"/>
      <c r="X61" s="154"/>
      <c r="Y61" s="154"/>
      <c r="Z61" s="154"/>
      <c r="AA61" s="154"/>
      <c r="AB61" s="154"/>
      <c r="AC61" s="155"/>
      <c r="AD61" s="156" t="str">
        <f>IFERROR(ROUND((AG57-AG58)/AG56,4)*100,"")</f>
        <v/>
      </c>
      <c r="AE61" s="156"/>
      <c r="AF61" s="156"/>
      <c r="AG61" s="156"/>
      <c r="AH61" s="161" t="s">
        <v>47</v>
      </c>
      <c r="AI61" s="158"/>
      <c r="AK61" s="6" t="str">
        <f t="shared" ref="AK61" si="40">IF(AK62="８割超",A56,"")</f>
        <v/>
      </c>
      <c r="AL61" s="10" t="str">
        <f t="shared" ref="AL61" si="41">$AM$28</f>
        <v>←８割超の場合サービス名出力</v>
      </c>
    </row>
    <row r="62" spans="1:38" ht="24" customHeight="1" thickTop="1" thickBot="1" x14ac:dyDescent="0.5">
      <c r="A62" s="80"/>
      <c r="B62" s="81"/>
      <c r="C62" s="132"/>
      <c r="D62" s="133"/>
      <c r="E62" s="134"/>
      <c r="F62" s="108" t="str">
        <f>$F$29</f>
        <v>紹介率</v>
      </c>
      <c r="G62" s="109"/>
      <c r="H62" s="109"/>
      <c r="I62" s="110"/>
      <c r="J62" s="111" t="str">
        <f>$J$29</f>
        <v>※小数点第２位以下四捨五入</v>
      </c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12" t="str">
        <f>$U$29</f>
        <v>　 (控除前)　　B÷A×１００</v>
      </c>
      <c r="V62" s="112"/>
      <c r="W62" s="112"/>
      <c r="X62" s="112"/>
      <c r="Y62" s="112"/>
      <c r="Z62" s="112"/>
      <c r="AA62" s="112"/>
      <c r="AB62" s="112"/>
      <c r="AC62" s="113"/>
      <c r="AD62" s="114" t="str">
        <f>IFERROR(ROUND(AG57/AG56,4)*100,"")</f>
        <v/>
      </c>
      <c r="AE62" s="115"/>
      <c r="AF62" s="115"/>
      <c r="AG62" s="116"/>
      <c r="AH62" s="159"/>
      <c r="AI62" s="160"/>
      <c r="AK62" s="6" t="str">
        <f>IF(AND(AD62="",AK66=FALSE),"未入力",IF(AK66=TRUE,"未利用",IF(AD62&lt;=80,"対象外","８割超")))</f>
        <v>未入力</v>
      </c>
      <c r="AL62" s="10" t="str">
        <f t="shared" ref="AL62" si="42">$AM$29</f>
        <v>←８割超</v>
      </c>
    </row>
    <row r="63" spans="1:38" ht="18.75" customHeight="1" thickTop="1" x14ac:dyDescent="0.45">
      <c r="A63" s="80"/>
      <c r="B63" s="81"/>
      <c r="C63" s="132"/>
      <c r="D63" s="133"/>
      <c r="E63" s="134"/>
      <c r="F63" s="117" t="str">
        <f>$F$30</f>
        <v>(Ｃ)欄の内訳</v>
      </c>
      <c r="G63" s="118"/>
      <c r="H63" s="118"/>
      <c r="I63" s="118"/>
      <c r="J63" s="119"/>
      <c r="K63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5"/>
      <c r="AE63" s="125"/>
      <c r="AF63" s="125"/>
      <c r="AG63" s="125"/>
      <c r="AH63" s="124"/>
      <c r="AI63" s="126"/>
      <c r="AK63" s="6"/>
      <c r="AL63" s="10"/>
    </row>
    <row r="64" spans="1:38" ht="9.75" customHeight="1" x14ac:dyDescent="0.45">
      <c r="A64" s="80"/>
      <c r="B64" s="81"/>
      <c r="C64" s="135"/>
      <c r="D64" s="136"/>
      <c r="E64" s="137"/>
      <c r="F64" s="120"/>
      <c r="G64" s="121"/>
      <c r="H64" s="121"/>
      <c r="I64" s="121"/>
      <c r="J64" s="122"/>
      <c r="K64" s="127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8"/>
      <c r="AK64" s="6"/>
      <c r="AL64" s="10"/>
    </row>
    <row r="65" spans="1:38" x14ac:dyDescent="0.45">
      <c r="A65" s="98"/>
      <c r="B65" s="99"/>
      <c r="C65" s="99"/>
      <c r="D65" s="99"/>
      <c r="E65" s="100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5"/>
      <c r="AK65" s="6" t="str">
        <f t="shared" ref="AK65" si="43">IF(F65="","","W")</f>
        <v/>
      </c>
      <c r="AL65" s="10" t="str">
        <f t="shared" ref="AL65" si="44">$AM$32</f>
        <v>←内訳記載した場合：W</v>
      </c>
    </row>
    <row r="66" spans="1:38" ht="19.5" thickBot="1" x14ac:dyDescent="0.5">
      <c r="A66" s="101"/>
      <c r="B66" s="102"/>
      <c r="C66" s="102"/>
      <c r="D66" s="102"/>
      <c r="E66" s="103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7"/>
      <c r="AK66" s="6" t="b">
        <v>0</v>
      </c>
      <c r="AL66" s="27" t="str">
        <f t="shared" ref="AL66" si="45">$AM$33</f>
        <v>←本サービス未利用チェック</v>
      </c>
    </row>
    <row r="67" spans="1:38" ht="19.5" x14ac:dyDescent="0.45">
      <c r="A67" s="78" t="s">
        <v>103</v>
      </c>
      <c r="B67" s="79"/>
      <c r="C67" s="82" t="str">
        <f>A67</f>
        <v>通所介護（地域密着型通所介護含む）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4"/>
      <c r="T67" s="85"/>
      <c r="U67" s="86"/>
      <c r="V67" s="85"/>
      <c r="W67" s="86"/>
      <c r="X67" s="85"/>
      <c r="Y67" s="86"/>
      <c r="Z67" s="85"/>
      <c r="AA67" s="86"/>
      <c r="AB67" s="85"/>
      <c r="AC67" s="86"/>
      <c r="AD67" s="85"/>
      <c r="AE67" s="86"/>
      <c r="AF67" s="4" t="s">
        <v>43</v>
      </c>
      <c r="AG67" s="87" t="str">
        <f>IF(SUM(T67:AE67)=0,"",SUM(T67:AE67))</f>
        <v/>
      </c>
      <c r="AH67" s="87"/>
      <c r="AI67" s="88"/>
      <c r="AK67" s="7" t="str">
        <f t="shared" ref="AK67" si="46">IFERROR(IF(AVERAGE(T67:AE67)&lt;=10,"1","2"),"")</f>
        <v/>
      </c>
      <c r="AL67" s="25" t="str">
        <f t="shared" ref="AL67" si="47">$AM$23</f>
        <v>←正当理由Ⅳに該当　１：する、２：しない</v>
      </c>
    </row>
    <row r="68" spans="1:38" ht="19.5" x14ac:dyDescent="0.45">
      <c r="A68" s="80"/>
      <c r="B68" s="81"/>
      <c r="C68" s="95" t="str">
        <f>$C$24</f>
        <v>うち、紹介率最高法人を位置付けた計画数</v>
      </c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7"/>
      <c r="T68" s="91"/>
      <c r="U68" s="92"/>
      <c r="V68" s="91"/>
      <c r="W68" s="92"/>
      <c r="X68" s="91"/>
      <c r="Y68" s="92"/>
      <c r="Z68" s="91"/>
      <c r="AA68" s="92"/>
      <c r="AB68" s="91"/>
      <c r="AC68" s="92"/>
      <c r="AD68" s="91"/>
      <c r="AE68" s="92"/>
      <c r="AF68" s="5" t="s">
        <v>44</v>
      </c>
      <c r="AG68" s="93" t="str">
        <f t="shared" ref="AG68:AG69" si="48">IF(SUM(T68:AE68)=0,"",SUM(T68:AE68))</f>
        <v/>
      </c>
      <c r="AH68" s="93"/>
      <c r="AI68" s="94"/>
      <c r="AK68" s="6" t="str">
        <f t="shared" ref="AK68" si="49">IF(AND(AK73="８割超",AK67="1"),"正当理由Ⅳ","")</f>
        <v/>
      </c>
      <c r="AL68" s="10" t="str">
        <f t="shared" ref="AL68" si="50">$AM$24</f>
        <v>←８割超かつ正当理由ⅣorⅤ・Ⅵに該当する場合表示</v>
      </c>
    </row>
    <row r="69" spans="1:38" ht="19.5" x14ac:dyDescent="0.45">
      <c r="A69" s="80"/>
      <c r="B69" s="81"/>
      <c r="C69" s="95" t="str">
        <f>$C$25</f>
        <v>うち、判定から控除すべき正当な理由がある計画数</v>
      </c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7"/>
      <c r="T69" s="91"/>
      <c r="U69" s="92"/>
      <c r="V69" s="91"/>
      <c r="W69" s="92"/>
      <c r="X69" s="91"/>
      <c r="Y69" s="92"/>
      <c r="Z69" s="91"/>
      <c r="AA69" s="92"/>
      <c r="AB69" s="91"/>
      <c r="AC69" s="92"/>
      <c r="AD69" s="91"/>
      <c r="AE69" s="92"/>
      <c r="AF69" s="5" t="s">
        <v>45</v>
      </c>
      <c r="AG69" s="93" t="str">
        <f t="shared" si="48"/>
        <v/>
      </c>
      <c r="AH69" s="93"/>
      <c r="AI69" s="94"/>
      <c r="AK69" s="6" t="str">
        <f t="shared" ref="AK69" si="51">IF(AND(AK73="８割超",AK67="2"),"候補","")</f>
        <v/>
      </c>
      <c r="AL69" s="10" t="str">
        <f t="shared" ref="AL69" si="52">$AM$25</f>
        <v>←正当理由Ⅳに該当しない８割超の場合：候補</v>
      </c>
    </row>
    <row r="70" spans="1:38" ht="18.75" customHeight="1" x14ac:dyDescent="0.45">
      <c r="A70" s="80"/>
      <c r="B70" s="81"/>
      <c r="C70" s="129" t="str">
        <f>$C$26</f>
        <v>紹介率
最高法人</v>
      </c>
      <c r="D70" s="130"/>
      <c r="E70" s="131"/>
      <c r="F70" s="138" t="str">
        <f>$F$26</f>
        <v>法人所在地</v>
      </c>
      <c r="G70" s="139"/>
      <c r="H70" s="139"/>
      <c r="I70" s="140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2"/>
      <c r="AK70" s="6">
        <f t="shared" ref="AK70" si="53">IF(AND(T67&lt;=$T$22,V67&lt;=$V$22,X67&lt;=$X$22,Z67&lt;=$Z$22,AB67&lt;=$AB$22,AD67&lt;=$AD$22),0,1)</f>
        <v>0</v>
      </c>
      <c r="AL70" s="10" t="str">
        <f t="shared" ref="AL70" si="54">$AM$26</f>
        <v>←給付管理総数超過　０：なし、１：エラー</v>
      </c>
    </row>
    <row r="71" spans="1:38" x14ac:dyDescent="0.45">
      <c r="A71" s="80"/>
      <c r="B71" s="81"/>
      <c r="C71" s="132"/>
      <c r="D71" s="133"/>
      <c r="E71" s="134"/>
      <c r="F71" s="143" t="str">
        <f>$F$27</f>
        <v>法人名</v>
      </c>
      <c r="G71" s="144"/>
      <c r="H71" s="144"/>
      <c r="I71" s="145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7"/>
      <c r="AK71" s="6"/>
      <c r="AL71" s="10"/>
    </row>
    <row r="72" spans="1:38" ht="24" customHeight="1" thickBot="1" x14ac:dyDescent="0.5">
      <c r="A72" s="80"/>
      <c r="B72" s="81"/>
      <c r="C72" s="132"/>
      <c r="D72" s="133"/>
      <c r="E72" s="134"/>
      <c r="F72" s="148" t="str">
        <f>$F$28</f>
        <v>事業所名</v>
      </c>
      <c r="G72" s="149"/>
      <c r="H72" s="149"/>
      <c r="I72" s="150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2"/>
      <c r="U72" s="153" t="str">
        <f>$U$28</f>
        <v>(控除した場合)(B－C)÷A×１００</v>
      </c>
      <c r="V72" s="154"/>
      <c r="W72" s="154"/>
      <c r="X72" s="154"/>
      <c r="Y72" s="154"/>
      <c r="Z72" s="154"/>
      <c r="AA72" s="154"/>
      <c r="AB72" s="154"/>
      <c r="AC72" s="155"/>
      <c r="AD72" s="156" t="str">
        <f>IFERROR(ROUND((AG68-AG69)/AG67,4)*100,"")</f>
        <v/>
      </c>
      <c r="AE72" s="156"/>
      <c r="AF72" s="156"/>
      <c r="AG72" s="156"/>
      <c r="AH72" s="161" t="s">
        <v>47</v>
      </c>
      <c r="AI72" s="158"/>
      <c r="AK72" s="6" t="str">
        <f t="shared" ref="AK72" si="55">IF(AK73="８割超",A67,"")</f>
        <v/>
      </c>
      <c r="AL72" s="10" t="str">
        <f t="shared" ref="AL72" si="56">$AM$28</f>
        <v>←８割超の場合サービス名出力</v>
      </c>
    </row>
    <row r="73" spans="1:38" ht="24" customHeight="1" thickTop="1" thickBot="1" x14ac:dyDescent="0.5">
      <c r="A73" s="80"/>
      <c r="B73" s="81"/>
      <c r="C73" s="132"/>
      <c r="D73" s="133"/>
      <c r="E73" s="134"/>
      <c r="F73" s="108" t="str">
        <f>$F$29</f>
        <v>紹介率</v>
      </c>
      <c r="G73" s="109"/>
      <c r="H73" s="109"/>
      <c r="I73" s="110"/>
      <c r="J73" s="111" t="str">
        <f>$J$29</f>
        <v>※小数点第２位以下四捨五入</v>
      </c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12" t="str">
        <f>$U$29</f>
        <v>　 (控除前)　　B÷A×１００</v>
      </c>
      <c r="V73" s="112"/>
      <c r="W73" s="112"/>
      <c r="X73" s="112"/>
      <c r="Y73" s="112"/>
      <c r="Z73" s="112"/>
      <c r="AA73" s="112"/>
      <c r="AB73" s="112"/>
      <c r="AC73" s="113"/>
      <c r="AD73" s="114" t="str">
        <f>IFERROR(ROUND(AG68/AG67,4)*100,"")</f>
        <v/>
      </c>
      <c r="AE73" s="115"/>
      <c r="AF73" s="115"/>
      <c r="AG73" s="116"/>
      <c r="AH73" s="159"/>
      <c r="AI73" s="160"/>
      <c r="AK73" s="6" t="str">
        <f>IF(AND(AD73="",AK77=FALSE),"未入力",IF(AK77=TRUE,"未利用",IF(AD73&lt;=80,"対象外","８割超")))</f>
        <v>未入力</v>
      </c>
      <c r="AL73" s="10" t="str">
        <f t="shared" ref="AL73" si="57">$AM$29</f>
        <v>←８割超</v>
      </c>
    </row>
    <row r="74" spans="1:38" ht="18.75" customHeight="1" thickTop="1" x14ac:dyDescent="0.45">
      <c r="A74" s="80"/>
      <c r="B74" s="81"/>
      <c r="C74" s="132"/>
      <c r="D74" s="133"/>
      <c r="E74" s="134"/>
      <c r="F74" s="117" t="str">
        <f>$F$30</f>
        <v>(Ｃ)欄の内訳</v>
      </c>
      <c r="G74" s="118"/>
      <c r="H74" s="118"/>
      <c r="I74" s="118"/>
      <c r="J74" s="119"/>
      <c r="K74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5"/>
      <c r="AE74" s="125"/>
      <c r="AF74" s="125"/>
      <c r="AG74" s="125"/>
      <c r="AH74" s="124"/>
      <c r="AI74" s="126"/>
      <c r="AK74" s="6"/>
      <c r="AL74" s="10"/>
    </row>
    <row r="75" spans="1:38" ht="9.75" customHeight="1" x14ac:dyDescent="0.45">
      <c r="A75" s="80"/>
      <c r="B75" s="81"/>
      <c r="C75" s="135"/>
      <c r="D75" s="136"/>
      <c r="E75" s="137"/>
      <c r="F75" s="120"/>
      <c r="G75" s="121"/>
      <c r="H75" s="121"/>
      <c r="I75" s="121"/>
      <c r="J75" s="122"/>
      <c r="K75" s="127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8"/>
      <c r="AK75" s="6"/>
      <c r="AL75" s="10"/>
    </row>
    <row r="76" spans="1:38" x14ac:dyDescent="0.45">
      <c r="A76" s="98"/>
      <c r="B76" s="99"/>
      <c r="C76" s="99"/>
      <c r="D76" s="99"/>
      <c r="E76" s="100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5"/>
      <c r="AK76" s="6" t="str">
        <f t="shared" ref="AK76" si="58">IF(F76="","","W")</f>
        <v/>
      </c>
      <c r="AL76" s="10" t="str">
        <f t="shared" ref="AL76" si="59">$AM$32</f>
        <v>←内訳記載した場合：W</v>
      </c>
    </row>
    <row r="77" spans="1:38" ht="19.5" thickBot="1" x14ac:dyDescent="0.5">
      <c r="A77" s="101"/>
      <c r="B77" s="102"/>
      <c r="C77" s="102"/>
      <c r="D77" s="102"/>
      <c r="E77" s="103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7"/>
      <c r="AK77" s="6" t="b">
        <v>0</v>
      </c>
      <c r="AL77" s="27" t="str">
        <f t="shared" ref="AL77" si="60">$AM$33</f>
        <v>←本サービス未利用チェック</v>
      </c>
    </row>
    <row r="78" spans="1:38" ht="19.5" x14ac:dyDescent="0.45">
      <c r="A78" s="78" t="s">
        <v>52</v>
      </c>
      <c r="B78" s="79"/>
      <c r="C78" s="82" t="str">
        <f>A78</f>
        <v>通所リハビリテーション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4"/>
      <c r="T78" s="85"/>
      <c r="U78" s="86"/>
      <c r="V78" s="85"/>
      <c r="W78" s="86"/>
      <c r="X78" s="85"/>
      <c r="Y78" s="86"/>
      <c r="Z78" s="85"/>
      <c r="AA78" s="86"/>
      <c r="AB78" s="85"/>
      <c r="AC78" s="86"/>
      <c r="AD78" s="85"/>
      <c r="AE78" s="86"/>
      <c r="AF78" s="4" t="s">
        <v>43</v>
      </c>
      <c r="AG78" s="87" t="str">
        <f>IF(SUM(T78:AE78)=0,"",SUM(T78:AE78))</f>
        <v/>
      </c>
      <c r="AH78" s="87"/>
      <c r="AI78" s="88"/>
      <c r="AK78" s="7" t="str">
        <f t="shared" ref="AK78" si="61">IFERROR(IF(AVERAGE(T78:AE78)&lt;=10,"1","2"),"")</f>
        <v/>
      </c>
      <c r="AL78" s="25" t="str">
        <f t="shared" ref="AL78" si="62">$AM$23</f>
        <v>←正当理由Ⅳに該当　１：する、２：しない</v>
      </c>
    </row>
    <row r="79" spans="1:38" ht="19.5" x14ac:dyDescent="0.45">
      <c r="A79" s="80"/>
      <c r="B79" s="81"/>
      <c r="C79" s="95" t="str">
        <f>$C$24</f>
        <v>うち、紹介率最高法人を位置付けた計画数</v>
      </c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7"/>
      <c r="T79" s="91"/>
      <c r="U79" s="92"/>
      <c r="V79" s="91"/>
      <c r="W79" s="92"/>
      <c r="X79" s="91"/>
      <c r="Y79" s="92"/>
      <c r="Z79" s="91"/>
      <c r="AA79" s="92"/>
      <c r="AB79" s="91"/>
      <c r="AC79" s="92"/>
      <c r="AD79" s="91"/>
      <c r="AE79" s="92"/>
      <c r="AF79" s="5" t="s">
        <v>44</v>
      </c>
      <c r="AG79" s="93" t="str">
        <f t="shared" ref="AG79:AG80" si="63">IF(SUM(T79:AE79)=0,"",SUM(T79:AE79))</f>
        <v/>
      </c>
      <c r="AH79" s="93"/>
      <c r="AI79" s="94"/>
      <c r="AK79" s="6" t="str">
        <f t="shared" ref="AK79" si="64">IF(AND(AK84="８割超",AK78="1"),"正当理由Ⅳ","")</f>
        <v/>
      </c>
      <c r="AL79" s="10" t="str">
        <f t="shared" ref="AL79" si="65">$AM$24</f>
        <v>←８割超かつ正当理由ⅣorⅤ・Ⅵに該当する場合表示</v>
      </c>
    </row>
    <row r="80" spans="1:38" ht="19.5" x14ac:dyDescent="0.45">
      <c r="A80" s="80"/>
      <c r="B80" s="81"/>
      <c r="C80" s="95" t="str">
        <f>$C$25</f>
        <v>うち、判定から控除すべき正当な理由がある計画数</v>
      </c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7"/>
      <c r="T80" s="91"/>
      <c r="U80" s="92"/>
      <c r="V80" s="91"/>
      <c r="W80" s="92"/>
      <c r="X80" s="91"/>
      <c r="Y80" s="92"/>
      <c r="Z80" s="91"/>
      <c r="AA80" s="92"/>
      <c r="AB80" s="91"/>
      <c r="AC80" s="92"/>
      <c r="AD80" s="91"/>
      <c r="AE80" s="92"/>
      <c r="AF80" s="5" t="s">
        <v>45</v>
      </c>
      <c r="AG80" s="93" t="str">
        <f t="shared" si="63"/>
        <v/>
      </c>
      <c r="AH80" s="93"/>
      <c r="AI80" s="94"/>
      <c r="AK80" s="6" t="str">
        <f t="shared" ref="AK80" si="66">IF(AND(AK84="８割超",AK78="2"),"候補","")</f>
        <v/>
      </c>
      <c r="AL80" s="10" t="str">
        <f t="shared" ref="AL80" si="67">$AM$25</f>
        <v>←正当理由Ⅳに該当しない８割超の場合：候補</v>
      </c>
    </row>
    <row r="81" spans="1:38" ht="18.75" customHeight="1" x14ac:dyDescent="0.45">
      <c r="A81" s="80"/>
      <c r="B81" s="81"/>
      <c r="C81" s="129" t="str">
        <f>$C$26</f>
        <v>紹介率
最高法人</v>
      </c>
      <c r="D81" s="130"/>
      <c r="E81" s="131"/>
      <c r="F81" s="138" t="str">
        <f>$F$26</f>
        <v>法人所在地</v>
      </c>
      <c r="G81" s="139"/>
      <c r="H81" s="139"/>
      <c r="I81" s="140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2"/>
      <c r="AK81" s="6">
        <f t="shared" ref="AK81" si="68">IF(AND(T78&lt;=$T$22,V78&lt;=$V$22,X78&lt;=$X$22,Z78&lt;=$Z$22,AB78&lt;=$AB$22,AD78&lt;=$AD$22),0,1)</f>
        <v>0</v>
      </c>
      <c r="AL81" s="10" t="str">
        <f t="shared" ref="AL81" si="69">$AM$26</f>
        <v>←給付管理総数超過　０：なし、１：エラー</v>
      </c>
    </row>
    <row r="82" spans="1:38" x14ac:dyDescent="0.45">
      <c r="A82" s="80"/>
      <c r="B82" s="81"/>
      <c r="C82" s="132"/>
      <c r="D82" s="133"/>
      <c r="E82" s="134"/>
      <c r="F82" s="143" t="str">
        <f>$F$27</f>
        <v>法人名</v>
      </c>
      <c r="G82" s="144"/>
      <c r="H82" s="144"/>
      <c r="I82" s="145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7"/>
      <c r="AK82" s="6"/>
      <c r="AL82" s="10"/>
    </row>
    <row r="83" spans="1:38" ht="24" customHeight="1" thickBot="1" x14ac:dyDescent="0.5">
      <c r="A83" s="80"/>
      <c r="B83" s="81"/>
      <c r="C83" s="132"/>
      <c r="D83" s="133"/>
      <c r="E83" s="134"/>
      <c r="F83" s="148" t="str">
        <f>$F$28</f>
        <v>事業所名</v>
      </c>
      <c r="G83" s="149"/>
      <c r="H83" s="149"/>
      <c r="I83" s="150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2"/>
      <c r="U83" s="153" t="str">
        <f>$U$28</f>
        <v>(控除した場合)(B－C)÷A×１００</v>
      </c>
      <c r="V83" s="154"/>
      <c r="W83" s="154"/>
      <c r="X83" s="154"/>
      <c r="Y83" s="154"/>
      <c r="Z83" s="154"/>
      <c r="AA83" s="154"/>
      <c r="AB83" s="154"/>
      <c r="AC83" s="155"/>
      <c r="AD83" s="156" t="str">
        <f>IFERROR(ROUND((AG79-AG80)/AG78,4)*100,"")</f>
        <v/>
      </c>
      <c r="AE83" s="156"/>
      <c r="AF83" s="156"/>
      <c r="AG83" s="156"/>
      <c r="AH83" s="161" t="s">
        <v>47</v>
      </c>
      <c r="AI83" s="158"/>
      <c r="AK83" s="6" t="str">
        <f t="shared" ref="AK83" si="70">IF(AK84="８割超",A78,"")</f>
        <v/>
      </c>
      <c r="AL83" s="10" t="str">
        <f t="shared" ref="AL83" si="71">$AM$28</f>
        <v>←８割超の場合サービス名出力</v>
      </c>
    </row>
    <row r="84" spans="1:38" ht="24" customHeight="1" thickTop="1" thickBot="1" x14ac:dyDescent="0.5">
      <c r="A84" s="80"/>
      <c r="B84" s="81"/>
      <c r="C84" s="132"/>
      <c r="D84" s="133"/>
      <c r="E84" s="134"/>
      <c r="F84" s="108" t="str">
        <f>$F$29</f>
        <v>紹介率</v>
      </c>
      <c r="G84" s="109"/>
      <c r="H84" s="109"/>
      <c r="I84" s="110"/>
      <c r="J84" s="111" t="str">
        <f>$J$29</f>
        <v>※小数点第２位以下四捨五入</v>
      </c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12" t="str">
        <f>$U$29</f>
        <v>　 (控除前)　　B÷A×１００</v>
      </c>
      <c r="V84" s="112"/>
      <c r="W84" s="112"/>
      <c r="X84" s="112"/>
      <c r="Y84" s="112"/>
      <c r="Z84" s="112"/>
      <c r="AA84" s="112"/>
      <c r="AB84" s="112"/>
      <c r="AC84" s="113"/>
      <c r="AD84" s="114" t="str">
        <f>IFERROR(ROUND(AG79/AG78,4)*100,"")</f>
        <v/>
      </c>
      <c r="AE84" s="115"/>
      <c r="AF84" s="115"/>
      <c r="AG84" s="116"/>
      <c r="AH84" s="159"/>
      <c r="AI84" s="160"/>
      <c r="AK84" s="6" t="str">
        <f>IF(AND(AD84="",AK88=FALSE),"未入力",IF(AK88=TRUE,"未利用",IF(AD84&lt;=80,"対象外","８割超")))</f>
        <v>未入力</v>
      </c>
      <c r="AL84" s="10" t="str">
        <f t="shared" ref="AL84" si="72">$AM$29</f>
        <v>←８割超</v>
      </c>
    </row>
    <row r="85" spans="1:38" ht="18.75" customHeight="1" thickTop="1" x14ac:dyDescent="0.45">
      <c r="A85" s="80"/>
      <c r="B85" s="81"/>
      <c r="C85" s="132"/>
      <c r="D85" s="133"/>
      <c r="E85" s="134"/>
      <c r="F85" s="117" t="str">
        <f>$F$30</f>
        <v>(Ｃ)欄の内訳</v>
      </c>
      <c r="G85" s="118"/>
      <c r="H85" s="118"/>
      <c r="I85" s="118"/>
      <c r="J85" s="119"/>
      <c r="K85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5"/>
      <c r="AE85" s="125"/>
      <c r="AF85" s="125"/>
      <c r="AG85" s="125"/>
      <c r="AH85" s="124"/>
      <c r="AI85" s="126"/>
      <c r="AK85" s="6"/>
      <c r="AL85" s="10"/>
    </row>
    <row r="86" spans="1:38" ht="9.75" customHeight="1" x14ac:dyDescent="0.45">
      <c r="A86" s="80"/>
      <c r="B86" s="81"/>
      <c r="C86" s="135"/>
      <c r="D86" s="136"/>
      <c r="E86" s="137"/>
      <c r="F86" s="120"/>
      <c r="G86" s="121"/>
      <c r="H86" s="121"/>
      <c r="I86" s="121"/>
      <c r="J86" s="122"/>
      <c r="K86" s="127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8"/>
      <c r="AK86" s="6"/>
      <c r="AL86" s="10"/>
    </row>
    <row r="87" spans="1:38" x14ac:dyDescent="0.45">
      <c r="A87" s="98"/>
      <c r="B87" s="99"/>
      <c r="C87" s="99"/>
      <c r="D87" s="99"/>
      <c r="E87" s="100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5"/>
      <c r="AK87" s="6" t="str">
        <f t="shared" ref="AK87" si="73">IF(F87="","","W")</f>
        <v/>
      </c>
      <c r="AL87" s="10" t="str">
        <f t="shared" ref="AL87" si="74">$AM$32</f>
        <v>←内訳記載した場合：W</v>
      </c>
    </row>
    <row r="88" spans="1:38" ht="19.5" thickBot="1" x14ac:dyDescent="0.5">
      <c r="A88" s="101"/>
      <c r="B88" s="102"/>
      <c r="C88" s="102"/>
      <c r="D88" s="102"/>
      <c r="E88" s="103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7"/>
      <c r="AK88" s="6" t="b">
        <v>0</v>
      </c>
      <c r="AL88" s="27" t="str">
        <f t="shared" ref="AL88" si="75">$AM$33</f>
        <v>←本サービス未利用チェック</v>
      </c>
    </row>
    <row r="89" spans="1:38" ht="19.5" x14ac:dyDescent="0.45">
      <c r="A89" s="78" t="s">
        <v>53</v>
      </c>
      <c r="B89" s="79"/>
      <c r="C89" s="82" t="str">
        <f>A89</f>
        <v>短期入所生活介護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4"/>
      <c r="T89" s="85"/>
      <c r="U89" s="86"/>
      <c r="V89" s="85"/>
      <c r="W89" s="86"/>
      <c r="X89" s="85"/>
      <c r="Y89" s="86"/>
      <c r="Z89" s="85"/>
      <c r="AA89" s="86"/>
      <c r="AB89" s="85"/>
      <c r="AC89" s="86"/>
      <c r="AD89" s="85"/>
      <c r="AE89" s="86"/>
      <c r="AF89" s="4" t="s">
        <v>43</v>
      </c>
      <c r="AG89" s="87" t="str">
        <f>IF(SUM(T89:AE89)=0,"",SUM(T89:AE89))</f>
        <v/>
      </c>
      <c r="AH89" s="87"/>
      <c r="AI89" s="88"/>
      <c r="AK89" s="7" t="str">
        <f t="shared" ref="AK89" si="76">IFERROR(IF(AVERAGE(T89:AE89)&lt;=10,"1","2"),"")</f>
        <v/>
      </c>
      <c r="AL89" s="25" t="str">
        <f t="shared" ref="AL89" si="77">$AM$23</f>
        <v>←正当理由Ⅳに該当　１：する、２：しない</v>
      </c>
    </row>
    <row r="90" spans="1:38" ht="19.5" x14ac:dyDescent="0.45">
      <c r="A90" s="80"/>
      <c r="B90" s="81"/>
      <c r="C90" s="95" t="str">
        <f>$C$24</f>
        <v>うち、紹介率最高法人を位置付けた計画数</v>
      </c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7"/>
      <c r="T90" s="91"/>
      <c r="U90" s="92"/>
      <c r="V90" s="91"/>
      <c r="W90" s="92"/>
      <c r="X90" s="91"/>
      <c r="Y90" s="92"/>
      <c r="Z90" s="91"/>
      <c r="AA90" s="92"/>
      <c r="AB90" s="91"/>
      <c r="AC90" s="92"/>
      <c r="AD90" s="91"/>
      <c r="AE90" s="92"/>
      <c r="AF90" s="5" t="s">
        <v>44</v>
      </c>
      <c r="AG90" s="93" t="str">
        <f t="shared" ref="AG90:AG91" si="78">IF(SUM(T90:AE90)=0,"",SUM(T90:AE90))</f>
        <v/>
      </c>
      <c r="AH90" s="93"/>
      <c r="AI90" s="94"/>
      <c r="AK90" s="6" t="str">
        <f t="shared" ref="AK90" si="79">IF(AND(AK95="８割超",AK89="1"),"正当理由Ⅳ","")</f>
        <v/>
      </c>
      <c r="AL90" s="10" t="str">
        <f t="shared" ref="AL90" si="80">$AM$24</f>
        <v>←８割超かつ正当理由ⅣorⅤ・Ⅵに該当する場合表示</v>
      </c>
    </row>
    <row r="91" spans="1:38" ht="19.5" x14ac:dyDescent="0.45">
      <c r="A91" s="80"/>
      <c r="B91" s="81"/>
      <c r="C91" s="95" t="str">
        <f>$C$25</f>
        <v>うち、判定から控除すべき正当な理由がある計画数</v>
      </c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7"/>
      <c r="T91" s="91"/>
      <c r="U91" s="92"/>
      <c r="V91" s="91"/>
      <c r="W91" s="92"/>
      <c r="X91" s="91"/>
      <c r="Y91" s="92"/>
      <c r="Z91" s="91"/>
      <c r="AA91" s="92"/>
      <c r="AB91" s="91"/>
      <c r="AC91" s="92"/>
      <c r="AD91" s="91"/>
      <c r="AE91" s="92"/>
      <c r="AF91" s="5" t="s">
        <v>45</v>
      </c>
      <c r="AG91" s="93" t="str">
        <f t="shared" si="78"/>
        <v/>
      </c>
      <c r="AH91" s="93"/>
      <c r="AI91" s="94"/>
      <c r="AK91" s="6" t="str">
        <f t="shared" ref="AK91" si="81">IF(AND(AK95="８割超",AK89="2"),"候補","")</f>
        <v/>
      </c>
      <c r="AL91" s="10" t="str">
        <f t="shared" ref="AL91" si="82">$AM$25</f>
        <v>←正当理由Ⅳに該当しない８割超の場合：候補</v>
      </c>
    </row>
    <row r="92" spans="1:38" ht="18.75" customHeight="1" x14ac:dyDescent="0.45">
      <c r="A92" s="80"/>
      <c r="B92" s="81"/>
      <c r="C92" s="129" t="str">
        <f>$C$26</f>
        <v>紹介率
最高法人</v>
      </c>
      <c r="D92" s="130"/>
      <c r="E92" s="131"/>
      <c r="F92" s="138" t="str">
        <f>$F$26</f>
        <v>法人所在地</v>
      </c>
      <c r="G92" s="139"/>
      <c r="H92" s="139"/>
      <c r="I92" s="140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2"/>
      <c r="AK92" s="6">
        <f t="shared" ref="AK92" si="83">IF(AND(T89&lt;=$T$22,V89&lt;=$V$22,X89&lt;=$X$22,Z89&lt;=$Z$22,AB89&lt;=$AB$22,AD89&lt;=$AD$22),0,1)</f>
        <v>0</v>
      </c>
      <c r="AL92" s="10" t="str">
        <f t="shared" ref="AL92" si="84">$AM$26</f>
        <v>←給付管理総数超過　０：なし、１：エラー</v>
      </c>
    </row>
    <row r="93" spans="1:38" x14ac:dyDescent="0.45">
      <c r="A93" s="80"/>
      <c r="B93" s="81"/>
      <c r="C93" s="132"/>
      <c r="D93" s="133"/>
      <c r="E93" s="134"/>
      <c r="F93" s="143" t="str">
        <f>$F$27</f>
        <v>法人名</v>
      </c>
      <c r="G93" s="144"/>
      <c r="H93" s="144"/>
      <c r="I93" s="145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7"/>
      <c r="AK93" s="6"/>
      <c r="AL93" s="10"/>
    </row>
    <row r="94" spans="1:38" ht="24" customHeight="1" thickBot="1" x14ac:dyDescent="0.5">
      <c r="A94" s="80"/>
      <c r="B94" s="81"/>
      <c r="C94" s="132"/>
      <c r="D94" s="133"/>
      <c r="E94" s="134"/>
      <c r="F94" s="148" t="str">
        <f>$F$28</f>
        <v>事業所名</v>
      </c>
      <c r="G94" s="149"/>
      <c r="H94" s="149"/>
      <c r="I94" s="150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2"/>
      <c r="U94" s="153" t="str">
        <f>$U$28</f>
        <v>(控除した場合)(B－C)÷A×１００</v>
      </c>
      <c r="V94" s="154"/>
      <c r="W94" s="154"/>
      <c r="X94" s="154"/>
      <c r="Y94" s="154"/>
      <c r="Z94" s="154"/>
      <c r="AA94" s="154"/>
      <c r="AB94" s="154"/>
      <c r="AC94" s="155"/>
      <c r="AD94" s="156" t="str">
        <f>IFERROR(ROUND((AG90-AG91)/AG89,4)*100,"")</f>
        <v/>
      </c>
      <c r="AE94" s="156"/>
      <c r="AF94" s="156"/>
      <c r="AG94" s="156"/>
      <c r="AH94" s="161" t="s">
        <v>47</v>
      </c>
      <c r="AI94" s="158"/>
      <c r="AK94" s="6" t="str">
        <f t="shared" ref="AK94" si="85">IF(AK95="８割超",A89,"")</f>
        <v/>
      </c>
      <c r="AL94" s="10" t="str">
        <f t="shared" ref="AL94" si="86">$AM$28</f>
        <v>←８割超の場合サービス名出力</v>
      </c>
    </row>
    <row r="95" spans="1:38" ht="24" customHeight="1" thickTop="1" thickBot="1" x14ac:dyDescent="0.5">
      <c r="A95" s="80"/>
      <c r="B95" s="81"/>
      <c r="C95" s="132"/>
      <c r="D95" s="133"/>
      <c r="E95" s="134"/>
      <c r="F95" s="108" t="str">
        <f>$F$29</f>
        <v>紹介率</v>
      </c>
      <c r="G95" s="109"/>
      <c r="H95" s="109"/>
      <c r="I95" s="110"/>
      <c r="J95" s="111" t="str">
        <f>$J$29</f>
        <v>※小数点第２位以下四捨五入</v>
      </c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12" t="str">
        <f>$U$29</f>
        <v>　 (控除前)　　B÷A×１００</v>
      </c>
      <c r="V95" s="112"/>
      <c r="W95" s="112"/>
      <c r="X95" s="112"/>
      <c r="Y95" s="112"/>
      <c r="Z95" s="112"/>
      <c r="AA95" s="112"/>
      <c r="AB95" s="112"/>
      <c r="AC95" s="113"/>
      <c r="AD95" s="114" t="str">
        <f>IFERROR(ROUND(AG90/AG89,4)*100,"")</f>
        <v/>
      </c>
      <c r="AE95" s="115"/>
      <c r="AF95" s="115"/>
      <c r="AG95" s="116"/>
      <c r="AH95" s="159"/>
      <c r="AI95" s="160"/>
      <c r="AK95" s="6" t="str">
        <f>IF(AND(AD95="",AK99=FALSE),"未入力",IF(AK99=TRUE,"未利用",IF(AD95&lt;=80,"対象外","８割超")))</f>
        <v>未入力</v>
      </c>
      <c r="AL95" s="10" t="str">
        <f t="shared" ref="AL95" si="87">$AM$29</f>
        <v>←８割超</v>
      </c>
    </row>
    <row r="96" spans="1:38" ht="18.75" customHeight="1" thickTop="1" x14ac:dyDescent="0.45">
      <c r="A96" s="80"/>
      <c r="B96" s="81"/>
      <c r="C96" s="132"/>
      <c r="D96" s="133"/>
      <c r="E96" s="134"/>
      <c r="F96" s="117" t="str">
        <f>$F$30</f>
        <v>(Ｃ)欄の内訳</v>
      </c>
      <c r="G96" s="118"/>
      <c r="H96" s="118"/>
      <c r="I96" s="118"/>
      <c r="J96" s="119"/>
      <c r="K96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5"/>
      <c r="AE96" s="125"/>
      <c r="AF96" s="125"/>
      <c r="AG96" s="125"/>
      <c r="AH96" s="124"/>
      <c r="AI96" s="126"/>
      <c r="AK96" s="6"/>
      <c r="AL96" s="10"/>
    </row>
    <row r="97" spans="1:38" ht="9.75" customHeight="1" x14ac:dyDescent="0.45">
      <c r="A97" s="80"/>
      <c r="B97" s="81"/>
      <c r="C97" s="135"/>
      <c r="D97" s="136"/>
      <c r="E97" s="137"/>
      <c r="F97" s="120"/>
      <c r="G97" s="121"/>
      <c r="H97" s="121"/>
      <c r="I97" s="121"/>
      <c r="J97" s="122"/>
      <c r="K97" s="127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8"/>
      <c r="AK97" s="6"/>
      <c r="AL97" s="10"/>
    </row>
    <row r="98" spans="1:38" x14ac:dyDescent="0.45">
      <c r="A98" s="98"/>
      <c r="B98" s="99"/>
      <c r="C98" s="99"/>
      <c r="D98" s="99"/>
      <c r="E98" s="100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5"/>
      <c r="AK98" s="6" t="str">
        <f t="shared" ref="AK98" si="88">IF(F98="","","W")</f>
        <v/>
      </c>
      <c r="AL98" s="10" t="str">
        <f t="shared" ref="AL98" si="89">$AM$32</f>
        <v>←内訳記載した場合：W</v>
      </c>
    </row>
    <row r="99" spans="1:38" ht="19.5" thickBot="1" x14ac:dyDescent="0.5">
      <c r="A99" s="101"/>
      <c r="B99" s="102"/>
      <c r="C99" s="102"/>
      <c r="D99" s="102"/>
      <c r="E99" s="103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7"/>
      <c r="AK99" s="6" t="b">
        <v>0</v>
      </c>
      <c r="AL99" s="27" t="str">
        <f t="shared" ref="AL99" si="90">$AM$33</f>
        <v>←本サービス未利用チェック</v>
      </c>
    </row>
    <row r="100" spans="1:38" ht="19.5" x14ac:dyDescent="0.45">
      <c r="A100" s="78" t="s">
        <v>54</v>
      </c>
      <c r="B100" s="79"/>
      <c r="C100" s="82" t="str">
        <f>A100</f>
        <v>短期入所療養介護</v>
      </c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4"/>
      <c r="T100" s="85"/>
      <c r="U100" s="86"/>
      <c r="V100" s="85"/>
      <c r="W100" s="86"/>
      <c r="X100" s="85"/>
      <c r="Y100" s="86"/>
      <c r="Z100" s="85"/>
      <c r="AA100" s="86"/>
      <c r="AB100" s="85"/>
      <c r="AC100" s="86"/>
      <c r="AD100" s="85"/>
      <c r="AE100" s="86"/>
      <c r="AF100" s="4" t="s">
        <v>43</v>
      </c>
      <c r="AG100" s="87" t="str">
        <f>IF(SUM(T100:AE100)=0,"",SUM(T100:AE100))</f>
        <v/>
      </c>
      <c r="AH100" s="87"/>
      <c r="AI100" s="88"/>
      <c r="AK100" s="7" t="str">
        <f t="shared" ref="AK100" si="91">IFERROR(IF(AVERAGE(T100:AE100)&lt;=10,"1","2"),"")</f>
        <v/>
      </c>
      <c r="AL100" s="25" t="str">
        <f t="shared" ref="AL100" si="92">$AM$23</f>
        <v>←正当理由Ⅳに該当　１：する、２：しない</v>
      </c>
    </row>
    <row r="101" spans="1:38" ht="19.5" x14ac:dyDescent="0.45">
      <c r="A101" s="80"/>
      <c r="B101" s="81"/>
      <c r="C101" s="95" t="str">
        <f>$C$24</f>
        <v>うち、紹介率最高法人を位置付けた計画数</v>
      </c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7"/>
      <c r="T101" s="91"/>
      <c r="U101" s="92"/>
      <c r="V101" s="91"/>
      <c r="W101" s="92"/>
      <c r="X101" s="91"/>
      <c r="Y101" s="92"/>
      <c r="Z101" s="91"/>
      <c r="AA101" s="92"/>
      <c r="AB101" s="91"/>
      <c r="AC101" s="92"/>
      <c r="AD101" s="91"/>
      <c r="AE101" s="92"/>
      <c r="AF101" s="5" t="s">
        <v>44</v>
      </c>
      <c r="AG101" s="93" t="str">
        <f t="shared" ref="AG101:AG102" si="93">IF(SUM(T101:AE101)=0,"",SUM(T101:AE101))</f>
        <v/>
      </c>
      <c r="AH101" s="93"/>
      <c r="AI101" s="94"/>
      <c r="AK101" s="6" t="str">
        <f t="shared" ref="AK101" si="94">IF(AND(AK106="８割超",AK100="1"),"正当理由Ⅳ","")</f>
        <v/>
      </c>
      <c r="AL101" s="10" t="str">
        <f t="shared" ref="AL101" si="95">$AM$24</f>
        <v>←８割超かつ正当理由ⅣorⅤ・Ⅵに該当する場合表示</v>
      </c>
    </row>
    <row r="102" spans="1:38" ht="19.5" x14ac:dyDescent="0.45">
      <c r="A102" s="80"/>
      <c r="B102" s="81"/>
      <c r="C102" s="95" t="str">
        <f>$C$25</f>
        <v>うち、判定から控除すべき正当な理由がある計画数</v>
      </c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7"/>
      <c r="T102" s="91"/>
      <c r="U102" s="92"/>
      <c r="V102" s="91"/>
      <c r="W102" s="92"/>
      <c r="X102" s="91"/>
      <c r="Y102" s="92"/>
      <c r="Z102" s="91"/>
      <c r="AA102" s="92"/>
      <c r="AB102" s="91"/>
      <c r="AC102" s="92"/>
      <c r="AD102" s="91"/>
      <c r="AE102" s="92"/>
      <c r="AF102" s="5" t="s">
        <v>45</v>
      </c>
      <c r="AG102" s="93" t="str">
        <f t="shared" si="93"/>
        <v/>
      </c>
      <c r="AH102" s="93"/>
      <c r="AI102" s="94"/>
      <c r="AK102" s="6" t="str">
        <f t="shared" ref="AK102" si="96">IF(AND(AK106="８割超",AK100="2"),"候補","")</f>
        <v/>
      </c>
      <c r="AL102" s="10" t="str">
        <f t="shared" ref="AL102" si="97">$AM$25</f>
        <v>←正当理由Ⅳに該当しない８割超の場合：候補</v>
      </c>
    </row>
    <row r="103" spans="1:38" ht="18.75" customHeight="1" x14ac:dyDescent="0.45">
      <c r="A103" s="80"/>
      <c r="B103" s="81"/>
      <c r="C103" s="129" t="str">
        <f>$C$26</f>
        <v>紹介率
最高法人</v>
      </c>
      <c r="D103" s="130"/>
      <c r="E103" s="131"/>
      <c r="F103" s="138" t="str">
        <f>$F$26</f>
        <v>法人所在地</v>
      </c>
      <c r="G103" s="139"/>
      <c r="H103" s="139"/>
      <c r="I103" s="140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2"/>
      <c r="AK103" s="6">
        <f t="shared" ref="AK103" si="98">IF(AND(T100&lt;=$T$22,V100&lt;=$V$22,X100&lt;=$X$22,Z100&lt;=$Z$22,AB100&lt;=$AB$22,AD100&lt;=$AD$22),0,1)</f>
        <v>0</v>
      </c>
      <c r="AL103" s="10" t="str">
        <f t="shared" ref="AL103" si="99">$AM$26</f>
        <v>←給付管理総数超過　０：なし、１：エラー</v>
      </c>
    </row>
    <row r="104" spans="1:38" x14ac:dyDescent="0.45">
      <c r="A104" s="80"/>
      <c r="B104" s="81"/>
      <c r="C104" s="132"/>
      <c r="D104" s="133"/>
      <c r="E104" s="134"/>
      <c r="F104" s="143" t="str">
        <f>$F$27</f>
        <v>法人名</v>
      </c>
      <c r="G104" s="144"/>
      <c r="H104" s="144"/>
      <c r="I104" s="145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7"/>
      <c r="AK104" s="6"/>
      <c r="AL104" s="10"/>
    </row>
    <row r="105" spans="1:38" ht="24" customHeight="1" thickBot="1" x14ac:dyDescent="0.5">
      <c r="A105" s="80"/>
      <c r="B105" s="81"/>
      <c r="C105" s="132"/>
      <c r="D105" s="133"/>
      <c r="E105" s="134"/>
      <c r="F105" s="148" t="str">
        <f>$F$28</f>
        <v>事業所名</v>
      </c>
      <c r="G105" s="149"/>
      <c r="H105" s="149"/>
      <c r="I105" s="150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52"/>
      <c r="U105" s="153" t="str">
        <f>$U$28</f>
        <v>(控除した場合)(B－C)÷A×１００</v>
      </c>
      <c r="V105" s="154"/>
      <c r="W105" s="154"/>
      <c r="X105" s="154"/>
      <c r="Y105" s="154"/>
      <c r="Z105" s="154"/>
      <c r="AA105" s="154"/>
      <c r="AB105" s="154"/>
      <c r="AC105" s="155"/>
      <c r="AD105" s="156" t="str">
        <f>IFERROR(ROUND((AG101-AG102)/AG100,4)*100,"")</f>
        <v/>
      </c>
      <c r="AE105" s="156"/>
      <c r="AF105" s="156"/>
      <c r="AG105" s="156"/>
      <c r="AH105" s="161" t="s">
        <v>47</v>
      </c>
      <c r="AI105" s="158"/>
      <c r="AK105" s="6" t="str">
        <f t="shared" ref="AK105" si="100">IF(AK106="８割超",A100,"")</f>
        <v/>
      </c>
      <c r="AL105" s="10" t="str">
        <f t="shared" ref="AL105" si="101">$AM$28</f>
        <v>←８割超の場合サービス名出力</v>
      </c>
    </row>
    <row r="106" spans="1:38" ht="24" customHeight="1" thickTop="1" thickBot="1" x14ac:dyDescent="0.5">
      <c r="A106" s="80"/>
      <c r="B106" s="81"/>
      <c r="C106" s="132"/>
      <c r="D106" s="133"/>
      <c r="E106" s="134"/>
      <c r="F106" s="108" t="str">
        <f>$F$29</f>
        <v>紹介率</v>
      </c>
      <c r="G106" s="109"/>
      <c r="H106" s="109"/>
      <c r="I106" s="110"/>
      <c r="J106" s="111" t="str">
        <f>$J$29</f>
        <v>※小数点第２位以下四捨五入</v>
      </c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12" t="str">
        <f>$U$29</f>
        <v>　 (控除前)　　B÷A×１００</v>
      </c>
      <c r="V106" s="112"/>
      <c r="W106" s="112"/>
      <c r="X106" s="112"/>
      <c r="Y106" s="112"/>
      <c r="Z106" s="112"/>
      <c r="AA106" s="112"/>
      <c r="AB106" s="112"/>
      <c r="AC106" s="113"/>
      <c r="AD106" s="114" t="str">
        <f>IFERROR(ROUND(AG101/AG100,4)*100,"")</f>
        <v/>
      </c>
      <c r="AE106" s="115"/>
      <c r="AF106" s="115"/>
      <c r="AG106" s="116"/>
      <c r="AH106" s="159"/>
      <c r="AI106" s="160"/>
      <c r="AK106" s="6" t="str">
        <f>IF(AND(AD106="",AK110=FALSE),"未入力",IF(AK110=TRUE,"未利用",IF(AD106&lt;=80,"対象外","８割超")))</f>
        <v>未入力</v>
      </c>
      <c r="AL106" s="10" t="str">
        <f t="shared" ref="AL106" si="102">$AM$29</f>
        <v>←８割超</v>
      </c>
    </row>
    <row r="107" spans="1:38" ht="18.75" customHeight="1" thickTop="1" x14ac:dyDescent="0.45">
      <c r="A107" s="80"/>
      <c r="B107" s="81"/>
      <c r="C107" s="132"/>
      <c r="D107" s="133"/>
      <c r="E107" s="134"/>
      <c r="F107" s="117" t="str">
        <f>$F$30</f>
        <v>(Ｃ)欄の内訳</v>
      </c>
      <c r="G107" s="118"/>
      <c r="H107" s="118"/>
      <c r="I107" s="118"/>
      <c r="J107" s="119"/>
      <c r="K107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5"/>
      <c r="AE107" s="125"/>
      <c r="AF107" s="125"/>
      <c r="AG107" s="125"/>
      <c r="AH107" s="124"/>
      <c r="AI107" s="126"/>
      <c r="AK107" s="6"/>
      <c r="AL107" s="10"/>
    </row>
    <row r="108" spans="1:38" ht="9.75" customHeight="1" x14ac:dyDescent="0.45">
      <c r="A108" s="80"/>
      <c r="B108" s="81"/>
      <c r="C108" s="135"/>
      <c r="D108" s="136"/>
      <c r="E108" s="137"/>
      <c r="F108" s="120"/>
      <c r="G108" s="121"/>
      <c r="H108" s="121"/>
      <c r="I108" s="121"/>
      <c r="J108" s="122"/>
      <c r="K108" s="127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8"/>
      <c r="AK108" s="6"/>
      <c r="AL108" s="10"/>
    </row>
    <row r="109" spans="1:38" x14ac:dyDescent="0.45">
      <c r="A109" s="98"/>
      <c r="B109" s="99"/>
      <c r="C109" s="99"/>
      <c r="D109" s="99"/>
      <c r="E109" s="100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5"/>
      <c r="AK109" s="6" t="str">
        <f t="shared" ref="AK109" si="103">IF(F109="","","W")</f>
        <v/>
      </c>
      <c r="AL109" s="10" t="str">
        <f t="shared" ref="AL109" si="104">$AM$32</f>
        <v>←内訳記載した場合：W</v>
      </c>
    </row>
    <row r="110" spans="1:38" ht="19.5" thickBot="1" x14ac:dyDescent="0.5">
      <c r="A110" s="101"/>
      <c r="B110" s="102"/>
      <c r="C110" s="102"/>
      <c r="D110" s="102"/>
      <c r="E110" s="103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7"/>
      <c r="AK110" s="6" t="b">
        <v>0</v>
      </c>
      <c r="AL110" s="27" t="str">
        <f t="shared" ref="AL110" si="105">$AM$33</f>
        <v>←本サービス未利用チェック</v>
      </c>
    </row>
    <row r="111" spans="1:38" ht="19.5" x14ac:dyDescent="0.45">
      <c r="A111" s="78" t="s">
        <v>55</v>
      </c>
      <c r="B111" s="79"/>
      <c r="C111" s="82" t="str">
        <f>A111</f>
        <v>特定施設入居者生活介護※</v>
      </c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4"/>
      <c r="T111" s="85"/>
      <c r="U111" s="86"/>
      <c r="V111" s="85"/>
      <c r="W111" s="86"/>
      <c r="X111" s="85"/>
      <c r="Y111" s="86"/>
      <c r="Z111" s="85"/>
      <c r="AA111" s="86"/>
      <c r="AB111" s="85"/>
      <c r="AC111" s="86"/>
      <c r="AD111" s="85"/>
      <c r="AE111" s="86"/>
      <c r="AF111" s="4" t="s">
        <v>43</v>
      </c>
      <c r="AG111" s="87" t="str">
        <f>IF(SUM(T111:AE111)=0,"",SUM(T111:AE111))</f>
        <v/>
      </c>
      <c r="AH111" s="87"/>
      <c r="AI111" s="88"/>
      <c r="AK111" s="7" t="str">
        <f t="shared" ref="AK111" si="106">IFERROR(IF(AVERAGE(T111:AE111)&lt;=10,"1","2"),"")</f>
        <v/>
      </c>
      <c r="AL111" s="25" t="str">
        <f t="shared" ref="AL111" si="107">$AM$23</f>
        <v>←正当理由Ⅳに該当　１：する、２：しない</v>
      </c>
    </row>
    <row r="112" spans="1:38" ht="19.5" x14ac:dyDescent="0.45">
      <c r="A112" s="80"/>
      <c r="B112" s="81"/>
      <c r="C112" s="95" t="str">
        <f>$C$24</f>
        <v>うち、紹介率最高法人を位置付けた計画数</v>
      </c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7"/>
      <c r="T112" s="91"/>
      <c r="U112" s="92"/>
      <c r="V112" s="91"/>
      <c r="W112" s="92"/>
      <c r="X112" s="91"/>
      <c r="Y112" s="92"/>
      <c r="Z112" s="91"/>
      <c r="AA112" s="92"/>
      <c r="AB112" s="91"/>
      <c r="AC112" s="92"/>
      <c r="AD112" s="91"/>
      <c r="AE112" s="92"/>
      <c r="AF112" s="5" t="s">
        <v>44</v>
      </c>
      <c r="AG112" s="93" t="str">
        <f t="shared" ref="AG112:AG113" si="108">IF(SUM(T112:AE112)=0,"",SUM(T112:AE112))</f>
        <v/>
      </c>
      <c r="AH112" s="93"/>
      <c r="AI112" s="94"/>
      <c r="AK112" s="6" t="str">
        <f t="shared" ref="AK112" si="109">IF(AND(AK117="８割超",AK111="1"),"正当理由Ⅳ","")</f>
        <v/>
      </c>
      <c r="AL112" s="10" t="str">
        <f t="shared" ref="AL112" si="110">$AM$24</f>
        <v>←８割超かつ正当理由ⅣorⅤ・Ⅵに該当する場合表示</v>
      </c>
    </row>
    <row r="113" spans="1:38" ht="19.5" x14ac:dyDescent="0.45">
      <c r="A113" s="80"/>
      <c r="B113" s="81"/>
      <c r="C113" s="95" t="str">
        <f>$C$25</f>
        <v>うち、判定から控除すべき正当な理由がある計画数</v>
      </c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7"/>
      <c r="T113" s="91"/>
      <c r="U113" s="92"/>
      <c r="V113" s="91"/>
      <c r="W113" s="92"/>
      <c r="X113" s="91"/>
      <c r="Y113" s="92"/>
      <c r="Z113" s="91"/>
      <c r="AA113" s="92"/>
      <c r="AB113" s="91"/>
      <c r="AC113" s="92"/>
      <c r="AD113" s="91"/>
      <c r="AE113" s="92"/>
      <c r="AF113" s="5" t="s">
        <v>45</v>
      </c>
      <c r="AG113" s="93" t="str">
        <f t="shared" si="108"/>
        <v/>
      </c>
      <c r="AH113" s="93"/>
      <c r="AI113" s="94"/>
      <c r="AK113" s="6" t="str">
        <f t="shared" ref="AK113" si="111">IF(AND(AK117="８割超",AK111="2"),"候補","")</f>
        <v/>
      </c>
      <c r="AL113" s="10" t="str">
        <f t="shared" ref="AL113" si="112">$AM$25</f>
        <v>←正当理由Ⅳに該当しない８割超の場合：候補</v>
      </c>
    </row>
    <row r="114" spans="1:38" ht="18.75" customHeight="1" x14ac:dyDescent="0.45">
      <c r="A114" s="80"/>
      <c r="B114" s="81"/>
      <c r="C114" s="129" t="str">
        <f>$C$26</f>
        <v>紹介率
最高法人</v>
      </c>
      <c r="D114" s="130"/>
      <c r="E114" s="131"/>
      <c r="F114" s="138" t="str">
        <f>$F$26</f>
        <v>法人所在地</v>
      </c>
      <c r="G114" s="139"/>
      <c r="H114" s="139"/>
      <c r="I114" s="140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2"/>
      <c r="AK114" s="6">
        <f t="shared" ref="AK114" si="113">IF(AND(T111&lt;=$T$22,V111&lt;=$V$22,X111&lt;=$X$22,Z111&lt;=$Z$22,AB111&lt;=$AB$22,AD111&lt;=$AD$22),0,1)</f>
        <v>0</v>
      </c>
      <c r="AL114" s="10" t="str">
        <f t="shared" ref="AL114" si="114">$AM$26</f>
        <v>←給付管理総数超過　０：なし、１：エラー</v>
      </c>
    </row>
    <row r="115" spans="1:38" x14ac:dyDescent="0.45">
      <c r="A115" s="80"/>
      <c r="B115" s="81"/>
      <c r="C115" s="132"/>
      <c r="D115" s="133"/>
      <c r="E115" s="134"/>
      <c r="F115" s="143" t="str">
        <f>$F$27</f>
        <v>法人名</v>
      </c>
      <c r="G115" s="144"/>
      <c r="H115" s="144"/>
      <c r="I115" s="145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7"/>
      <c r="AK115" s="6"/>
      <c r="AL115" s="10"/>
    </row>
    <row r="116" spans="1:38" ht="24" customHeight="1" thickBot="1" x14ac:dyDescent="0.5">
      <c r="A116" s="80"/>
      <c r="B116" s="81"/>
      <c r="C116" s="132"/>
      <c r="D116" s="133"/>
      <c r="E116" s="134"/>
      <c r="F116" s="148" t="str">
        <f>$F$28</f>
        <v>事業所名</v>
      </c>
      <c r="G116" s="149"/>
      <c r="H116" s="149"/>
      <c r="I116" s="150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2"/>
      <c r="U116" s="153" t="str">
        <f>$U$28</f>
        <v>(控除した場合)(B－C)÷A×１００</v>
      </c>
      <c r="V116" s="154"/>
      <c r="W116" s="154"/>
      <c r="X116" s="154"/>
      <c r="Y116" s="154"/>
      <c r="Z116" s="154"/>
      <c r="AA116" s="154"/>
      <c r="AB116" s="154"/>
      <c r="AC116" s="155"/>
      <c r="AD116" s="156" t="str">
        <f>IFERROR(ROUND((AG112-AG113)/AG111,4)*100,"")</f>
        <v/>
      </c>
      <c r="AE116" s="156"/>
      <c r="AF116" s="156"/>
      <c r="AG116" s="156"/>
      <c r="AH116" s="161" t="s">
        <v>47</v>
      </c>
      <c r="AI116" s="158"/>
      <c r="AK116" s="6" t="str">
        <f t="shared" ref="AK116" si="115">IF(AK117="８割超",A111,"")</f>
        <v/>
      </c>
      <c r="AL116" s="10" t="str">
        <f t="shared" ref="AL116" si="116">$AM$28</f>
        <v>←８割超の場合サービス名出力</v>
      </c>
    </row>
    <row r="117" spans="1:38" ht="24" customHeight="1" thickTop="1" thickBot="1" x14ac:dyDescent="0.5">
      <c r="A117" s="80"/>
      <c r="B117" s="81"/>
      <c r="C117" s="132"/>
      <c r="D117" s="133"/>
      <c r="E117" s="134"/>
      <c r="F117" s="108" t="str">
        <f>$F$29</f>
        <v>紹介率</v>
      </c>
      <c r="G117" s="109"/>
      <c r="H117" s="109"/>
      <c r="I117" s="110"/>
      <c r="J117" s="111" t="str">
        <f>$J$29</f>
        <v>※小数点第２位以下四捨五入</v>
      </c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12" t="str">
        <f>$U$29</f>
        <v>　 (控除前)　　B÷A×１００</v>
      </c>
      <c r="V117" s="112"/>
      <c r="W117" s="112"/>
      <c r="X117" s="112"/>
      <c r="Y117" s="112"/>
      <c r="Z117" s="112"/>
      <c r="AA117" s="112"/>
      <c r="AB117" s="112"/>
      <c r="AC117" s="113"/>
      <c r="AD117" s="114" t="str">
        <f>IFERROR(ROUND(AG112/AG111,4)*100,"")</f>
        <v/>
      </c>
      <c r="AE117" s="115"/>
      <c r="AF117" s="115"/>
      <c r="AG117" s="116"/>
      <c r="AH117" s="159"/>
      <c r="AI117" s="160"/>
      <c r="AK117" s="6" t="str">
        <f>IF(AND(AD117="",AK121=FALSE),"未入力",IF(AK121=TRUE,"未利用",IF(AD117&lt;=80,"対象外","８割超")))</f>
        <v>未入力</v>
      </c>
      <c r="AL117" s="10" t="str">
        <f t="shared" ref="AL117" si="117">$AM$29</f>
        <v>←８割超</v>
      </c>
    </row>
    <row r="118" spans="1:38" ht="18.75" customHeight="1" thickTop="1" x14ac:dyDescent="0.45">
      <c r="A118" s="80"/>
      <c r="B118" s="81"/>
      <c r="C118" s="132"/>
      <c r="D118" s="133"/>
      <c r="E118" s="134"/>
      <c r="F118" s="117" t="str">
        <f>$F$30</f>
        <v>(Ｃ)欄の内訳</v>
      </c>
      <c r="G118" s="118"/>
      <c r="H118" s="118"/>
      <c r="I118" s="118"/>
      <c r="J118" s="119"/>
      <c r="K118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5"/>
      <c r="AE118" s="125"/>
      <c r="AF118" s="125"/>
      <c r="AG118" s="125"/>
      <c r="AH118" s="124"/>
      <c r="AI118" s="126"/>
      <c r="AK118" s="6"/>
      <c r="AL118" s="10"/>
    </row>
    <row r="119" spans="1:38" ht="9.75" customHeight="1" x14ac:dyDescent="0.45">
      <c r="A119" s="80"/>
      <c r="B119" s="81"/>
      <c r="C119" s="135"/>
      <c r="D119" s="136"/>
      <c r="E119" s="137"/>
      <c r="F119" s="120"/>
      <c r="G119" s="121"/>
      <c r="H119" s="121"/>
      <c r="I119" s="121"/>
      <c r="J119" s="122"/>
      <c r="K119" s="127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8"/>
      <c r="AK119" s="6"/>
      <c r="AL119" s="10"/>
    </row>
    <row r="120" spans="1:38" x14ac:dyDescent="0.45">
      <c r="A120" s="98"/>
      <c r="B120" s="99"/>
      <c r="C120" s="99"/>
      <c r="D120" s="99"/>
      <c r="E120" s="100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5"/>
      <c r="AK120" s="6" t="str">
        <f t="shared" ref="AK120" si="118">IF(F120="","","W")</f>
        <v/>
      </c>
      <c r="AL120" s="10" t="str">
        <f t="shared" ref="AL120" si="119">$AM$32</f>
        <v>←内訳記載した場合：W</v>
      </c>
    </row>
    <row r="121" spans="1:38" ht="19.5" thickBot="1" x14ac:dyDescent="0.5">
      <c r="A121" s="101"/>
      <c r="B121" s="102"/>
      <c r="C121" s="102"/>
      <c r="D121" s="102"/>
      <c r="E121" s="103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7"/>
      <c r="AK121" s="6" t="b">
        <v>0</v>
      </c>
      <c r="AL121" s="27" t="str">
        <f t="shared" ref="AL121" si="120">$AM$33</f>
        <v>←本サービス未利用チェック</v>
      </c>
    </row>
    <row r="122" spans="1:38" ht="19.5" x14ac:dyDescent="0.45">
      <c r="A122" s="78" t="s">
        <v>56</v>
      </c>
      <c r="B122" s="79"/>
      <c r="C122" s="82" t="str">
        <f>A122</f>
        <v>福祉用具貸与</v>
      </c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4"/>
      <c r="T122" s="85"/>
      <c r="U122" s="86"/>
      <c r="V122" s="85"/>
      <c r="W122" s="86"/>
      <c r="X122" s="85"/>
      <c r="Y122" s="86"/>
      <c r="Z122" s="85"/>
      <c r="AA122" s="86"/>
      <c r="AB122" s="85"/>
      <c r="AC122" s="86"/>
      <c r="AD122" s="85"/>
      <c r="AE122" s="86"/>
      <c r="AF122" s="4" t="s">
        <v>43</v>
      </c>
      <c r="AG122" s="87" t="str">
        <f>IF(SUM(T122:AE122)=0,"",SUM(T122:AE122))</f>
        <v/>
      </c>
      <c r="AH122" s="87"/>
      <c r="AI122" s="88"/>
      <c r="AK122" s="7" t="str">
        <f t="shared" ref="AK122" si="121">IFERROR(IF(AVERAGE(T122:AE122)&lt;=10,"1","2"),"")</f>
        <v/>
      </c>
      <c r="AL122" s="25" t="str">
        <f t="shared" ref="AL122" si="122">$AM$23</f>
        <v>←正当理由Ⅳに該当　１：する、２：しない</v>
      </c>
    </row>
    <row r="123" spans="1:38" ht="19.5" x14ac:dyDescent="0.45">
      <c r="A123" s="80"/>
      <c r="B123" s="81"/>
      <c r="C123" s="95" t="str">
        <f>$C$24</f>
        <v>うち、紹介率最高法人を位置付けた計画数</v>
      </c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7"/>
      <c r="T123" s="91"/>
      <c r="U123" s="92"/>
      <c r="V123" s="91"/>
      <c r="W123" s="92"/>
      <c r="X123" s="91"/>
      <c r="Y123" s="92"/>
      <c r="Z123" s="91"/>
      <c r="AA123" s="92"/>
      <c r="AB123" s="91"/>
      <c r="AC123" s="92"/>
      <c r="AD123" s="91"/>
      <c r="AE123" s="92"/>
      <c r="AF123" s="5" t="s">
        <v>44</v>
      </c>
      <c r="AG123" s="93" t="str">
        <f t="shared" ref="AG123:AG124" si="123">IF(SUM(T123:AE123)=0,"",SUM(T123:AE123))</f>
        <v/>
      </c>
      <c r="AH123" s="93"/>
      <c r="AI123" s="94"/>
      <c r="AK123" s="6" t="str">
        <f t="shared" ref="AK123" si="124">IF(AND(AK128="８割超",AK122="1"),"正当理由Ⅳ","")</f>
        <v/>
      </c>
      <c r="AL123" s="10" t="str">
        <f t="shared" ref="AL123" si="125">$AM$24</f>
        <v>←８割超かつ正当理由ⅣorⅤ・Ⅵに該当する場合表示</v>
      </c>
    </row>
    <row r="124" spans="1:38" ht="19.5" x14ac:dyDescent="0.45">
      <c r="A124" s="80"/>
      <c r="B124" s="81"/>
      <c r="C124" s="95" t="str">
        <f>$C$25</f>
        <v>うち、判定から控除すべき正当な理由がある計画数</v>
      </c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7"/>
      <c r="T124" s="91"/>
      <c r="U124" s="92"/>
      <c r="V124" s="91"/>
      <c r="W124" s="92"/>
      <c r="X124" s="91"/>
      <c r="Y124" s="92"/>
      <c r="Z124" s="91"/>
      <c r="AA124" s="92"/>
      <c r="AB124" s="91"/>
      <c r="AC124" s="92"/>
      <c r="AD124" s="91"/>
      <c r="AE124" s="92"/>
      <c r="AF124" s="5" t="s">
        <v>45</v>
      </c>
      <c r="AG124" s="93" t="str">
        <f t="shared" si="123"/>
        <v/>
      </c>
      <c r="AH124" s="93"/>
      <c r="AI124" s="94"/>
      <c r="AK124" s="6" t="str">
        <f t="shared" ref="AK124" si="126">IF(AND(AK128="８割超",AK122="2"),"候補","")</f>
        <v/>
      </c>
      <c r="AL124" s="10" t="str">
        <f t="shared" ref="AL124" si="127">$AM$25</f>
        <v>←正当理由Ⅳに該当しない８割超の場合：候補</v>
      </c>
    </row>
    <row r="125" spans="1:38" ht="18.75" customHeight="1" x14ac:dyDescent="0.45">
      <c r="A125" s="80"/>
      <c r="B125" s="81"/>
      <c r="C125" s="129" t="str">
        <f>$C$26</f>
        <v>紹介率
最高法人</v>
      </c>
      <c r="D125" s="130"/>
      <c r="E125" s="131"/>
      <c r="F125" s="138" t="str">
        <f>$F$26</f>
        <v>法人所在地</v>
      </c>
      <c r="G125" s="139"/>
      <c r="H125" s="139"/>
      <c r="I125" s="140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2"/>
      <c r="AK125" s="6">
        <f t="shared" ref="AK125" si="128">IF(AND(T122&lt;=$T$22,V122&lt;=$V$22,X122&lt;=$X$22,Z122&lt;=$Z$22,AB122&lt;=$AB$22,AD122&lt;=$AD$22),0,1)</f>
        <v>0</v>
      </c>
      <c r="AL125" s="10" t="str">
        <f t="shared" ref="AL125" si="129">$AM$26</f>
        <v>←給付管理総数超過　０：なし、１：エラー</v>
      </c>
    </row>
    <row r="126" spans="1:38" x14ac:dyDescent="0.45">
      <c r="A126" s="80"/>
      <c r="B126" s="81"/>
      <c r="C126" s="132"/>
      <c r="D126" s="133"/>
      <c r="E126" s="134"/>
      <c r="F126" s="143" t="str">
        <f>$F$27</f>
        <v>法人名</v>
      </c>
      <c r="G126" s="144"/>
      <c r="H126" s="144"/>
      <c r="I126" s="145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146"/>
      <c r="AI126" s="147"/>
      <c r="AK126" s="6"/>
      <c r="AL126" s="10"/>
    </row>
    <row r="127" spans="1:38" ht="24" customHeight="1" thickBot="1" x14ac:dyDescent="0.5">
      <c r="A127" s="80"/>
      <c r="B127" s="81"/>
      <c r="C127" s="132"/>
      <c r="D127" s="133"/>
      <c r="E127" s="134"/>
      <c r="F127" s="148" t="str">
        <f>$F$28</f>
        <v>事業所名</v>
      </c>
      <c r="G127" s="149"/>
      <c r="H127" s="149"/>
      <c r="I127" s="150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2"/>
      <c r="U127" s="153" t="str">
        <f>$U$28</f>
        <v>(控除した場合)(B－C)÷A×１００</v>
      </c>
      <c r="V127" s="154"/>
      <c r="W127" s="154"/>
      <c r="X127" s="154"/>
      <c r="Y127" s="154"/>
      <c r="Z127" s="154"/>
      <c r="AA127" s="154"/>
      <c r="AB127" s="154"/>
      <c r="AC127" s="155"/>
      <c r="AD127" s="156" t="str">
        <f>IFERROR(ROUND((AG123-AG124)/AG122,4)*100,"")</f>
        <v/>
      </c>
      <c r="AE127" s="156"/>
      <c r="AF127" s="156"/>
      <c r="AG127" s="156"/>
      <c r="AH127" s="161" t="s">
        <v>47</v>
      </c>
      <c r="AI127" s="158"/>
      <c r="AK127" s="6" t="str">
        <f t="shared" ref="AK127" si="130">IF(AK128="８割超",A122,"")</f>
        <v/>
      </c>
      <c r="AL127" s="10" t="str">
        <f t="shared" ref="AL127" si="131">$AM$28</f>
        <v>←８割超の場合サービス名出力</v>
      </c>
    </row>
    <row r="128" spans="1:38" ht="24" customHeight="1" thickTop="1" thickBot="1" x14ac:dyDescent="0.5">
      <c r="A128" s="80"/>
      <c r="B128" s="81"/>
      <c r="C128" s="132"/>
      <c r="D128" s="133"/>
      <c r="E128" s="134"/>
      <c r="F128" s="108" t="str">
        <f>$F$29</f>
        <v>紹介率</v>
      </c>
      <c r="G128" s="109"/>
      <c r="H128" s="109"/>
      <c r="I128" s="110"/>
      <c r="J128" s="111" t="str">
        <f>$J$29</f>
        <v>※小数点第２位以下四捨五入</v>
      </c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12" t="str">
        <f>$U$29</f>
        <v>　 (控除前)　　B÷A×１００</v>
      </c>
      <c r="V128" s="112"/>
      <c r="W128" s="112"/>
      <c r="X128" s="112"/>
      <c r="Y128" s="112"/>
      <c r="Z128" s="112"/>
      <c r="AA128" s="112"/>
      <c r="AB128" s="112"/>
      <c r="AC128" s="113"/>
      <c r="AD128" s="114" t="str">
        <f>IFERROR(ROUND(AG123/AG122,4)*100,"")</f>
        <v/>
      </c>
      <c r="AE128" s="115"/>
      <c r="AF128" s="115"/>
      <c r="AG128" s="116"/>
      <c r="AH128" s="159"/>
      <c r="AI128" s="160"/>
      <c r="AK128" s="6" t="str">
        <f>IF(AND(AD128="",AK132=FALSE),"未入力",IF(AK132=TRUE,"未利用",IF(AD128&lt;=80,"対象外","８割超")))</f>
        <v>未入力</v>
      </c>
      <c r="AL128" s="10" t="str">
        <f t="shared" ref="AL128" si="132">$AM$29</f>
        <v>←８割超</v>
      </c>
    </row>
    <row r="129" spans="1:38" ht="18.75" customHeight="1" thickTop="1" x14ac:dyDescent="0.45">
      <c r="A129" s="80"/>
      <c r="B129" s="81"/>
      <c r="C129" s="132"/>
      <c r="D129" s="133"/>
      <c r="E129" s="134"/>
      <c r="F129" s="117" t="str">
        <f>$F$30</f>
        <v>(Ｃ)欄の内訳</v>
      </c>
      <c r="G129" s="118"/>
      <c r="H129" s="118"/>
      <c r="I129" s="118"/>
      <c r="J129" s="119"/>
      <c r="K129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5"/>
      <c r="AE129" s="125"/>
      <c r="AF129" s="125"/>
      <c r="AG129" s="125"/>
      <c r="AH129" s="124"/>
      <c r="AI129" s="126"/>
      <c r="AK129" s="6"/>
      <c r="AL129" s="10"/>
    </row>
    <row r="130" spans="1:38" ht="9.75" customHeight="1" x14ac:dyDescent="0.45">
      <c r="A130" s="80"/>
      <c r="B130" s="81"/>
      <c r="C130" s="135"/>
      <c r="D130" s="136"/>
      <c r="E130" s="137"/>
      <c r="F130" s="120"/>
      <c r="G130" s="121"/>
      <c r="H130" s="121"/>
      <c r="I130" s="121"/>
      <c r="J130" s="122"/>
      <c r="K130" s="127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8"/>
      <c r="AK130" s="6"/>
      <c r="AL130" s="10"/>
    </row>
    <row r="131" spans="1:38" x14ac:dyDescent="0.45">
      <c r="A131" s="98"/>
      <c r="B131" s="99"/>
      <c r="C131" s="99"/>
      <c r="D131" s="99"/>
      <c r="E131" s="100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5"/>
      <c r="AK131" s="6" t="str">
        <f t="shared" ref="AK131" si="133">IF(F131="","","W")</f>
        <v/>
      </c>
      <c r="AL131" s="10" t="str">
        <f t="shared" ref="AL131" si="134">$AM$32</f>
        <v>←内訳記載した場合：W</v>
      </c>
    </row>
    <row r="132" spans="1:38" ht="19.5" thickBot="1" x14ac:dyDescent="0.5">
      <c r="A132" s="101"/>
      <c r="B132" s="102"/>
      <c r="C132" s="102"/>
      <c r="D132" s="102"/>
      <c r="E132" s="103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7"/>
      <c r="AK132" s="6" t="b">
        <v>0</v>
      </c>
      <c r="AL132" s="27" t="str">
        <f t="shared" ref="AL132" si="135">$AM$33</f>
        <v>←本サービス未利用チェック</v>
      </c>
    </row>
    <row r="133" spans="1:38" ht="19.5" x14ac:dyDescent="0.45">
      <c r="A133" s="78" t="s">
        <v>57</v>
      </c>
      <c r="B133" s="79"/>
      <c r="C133" s="82" t="str">
        <f>A133</f>
        <v>定期巡回・随時対応型訪問介護看護</v>
      </c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4"/>
      <c r="T133" s="85"/>
      <c r="U133" s="86"/>
      <c r="V133" s="85"/>
      <c r="W133" s="86"/>
      <c r="X133" s="85"/>
      <c r="Y133" s="86"/>
      <c r="Z133" s="85"/>
      <c r="AA133" s="86"/>
      <c r="AB133" s="85"/>
      <c r="AC133" s="86"/>
      <c r="AD133" s="85"/>
      <c r="AE133" s="86"/>
      <c r="AF133" s="4" t="s">
        <v>43</v>
      </c>
      <c r="AG133" s="87" t="str">
        <f>IF(SUM(T133:AE133)=0,"",SUM(T133:AE133))</f>
        <v/>
      </c>
      <c r="AH133" s="87"/>
      <c r="AI133" s="88"/>
      <c r="AK133" s="7" t="str">
        <f t="shared" ref="AK133" si="136">IFERROR(IF(AVERAGE(T133:AE133)&lt;=10,"1","2"),"")</f>
        <v/>
      </c>
      <c r="AL133" s="25" t="str">
        <f t="shared" ref="AL133" si="137">$AM$23</f>
        <v>←正当理由Ⅳに該当　１：する、２：しない</v>
      </c>
    </row>
    <row r="134" spans="1:38" ht="19.5" x14ac:dyDescent="0.45">
      <c r="A134" s="80"/>
      <c r="B134" s="81"/>
      <c r="C134" s="95" t="str">
        <f>$C$24</f>
        <v>うち、紹介率最高法人を位置付けた計画数</v>
      </c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7"/>
      <c r="T134" s="91"/>
      <c r="U134" s="92"/>
      <c r="V134" s="91"/>
      <c r="W134" s="92"/>
      <c r="X134" s="91"/>
      <c r="Y134" s="92"/>
      <c r="Z134" s="91"/>
      <c r="AA134" s="92"/>
      <c r="AB134" s="91"/>
      <c r="AC134" s="92"/>
      <c r="AD134" s="91"/>
      <c r="AE134" s="92"/>
      <c r="AF134" s="5" t="s">
        <v>44</v>
      </c>
      <c r="AG134" s="93" t="str">
        <f t="shared" ref="AG134:AG135" si="138">IF(SUM(T134:AE134)=0,"",SUM(T134:AE134))</f>
        <v/>
      </c>
      <c r="AH134" s="93"/>
      <c r="AI134" s="94"/>
      <c r="AK134" s="6" t="str">
        <f t="shared" ref="AK134" si="139">IF(AND(AK139="８割超",AK133="1"),"正当理由Ⅳ","")</f>
        <v/>
      </c>
      <c r="AL134" s="10" t="str">
        <f t="shared" ref="AL134" si="140">$AM$24</f>
        <v>←８割超かつ正当理由ⅣorⅤ・Ⅵに該当する場合表示</v>
      </c>
    </row>
    <row r="135" spans="1:38" ht="19.5" x14ac:dyDescent="0.45">
      <c r="A135" s="80"/>
      <c r="B135" s="81"/>
      <c r="C135" s="95" t="str">
        <f>$C$25</f>
        <v>うち、判定から控除すべき正当な理由がある計画数</v>
      </c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7"/>
      <c r="T135" s="91"/>
      <c r="U135" s="92"/>
      <c r="V135" s="91"/>
      <c r="W135" s="92"/>
      <c r="X135" s="91"/>
      <c r="Y135" s="92"/>
      <c r="Z135" s="91"/>
      <c r="AA135" s="92"/>
      <c r="AB135" s="91"/>
      <c r="AC135" s="92"/>
      <c r="AD135" s="91"/>
      <c r="AE135" s="92"/>
      <c r="AF135" s="5" t="s">
        <v>45</v>
      </c>
      <c r="AG135" s="93" t="str">
        <f t="shared" si="138"/>
        <v/>
      </c>
      <c r="AH135" s="93"/>
      <c r="AI135" s="94"/>
      <c r="AK135" s="6" t="str">
        <f t="shared" ref="AK135" si="141">IF(AND(AK139="８割超",AK133="2"),"候補","")</f>
        <v/>
      </c>
      <c r="AL135" s="10" t="str">
        <f t="shared" ref="AL135" si="142">$AM$25</f>
        <v>←正当理由Ⅳに該当しない８割超の場合：候補</v>
      </c>
    </row>
    <row r="136" spans="1:38" ht="18.75" customHeight="1" x14ac:dyDescent="0.45">
      <c r="A136" s="80"/>
      <c r="B136" s="81"/>
      <c r="C136" s="129" t="str">
        <f>$C$26</f>
        <v>紹介率
最高法人</v>
      </c>
      <c r="D136" s="130"/>
      <c r="E136" s="131"/>
      <c r="F136" s="138" t="str">
        <f>$F$26</f>
        <v>法人所在地</v>
      </c>
      <c r="G136" s="139"/>
      <c r="H136" s="139"/>
      <c r="I136" s="140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2"/>
      <c r="AK136" s="6">
        <f t="shared" ref="AK136" si="143">IF(AND(T133&lt;=$T$22,V133&lt;=$V$22,X133&lt;=$X$22,Z133&lt;=$Z$22,AB133&lt;=$AB$22,AD133&lt;=$AD$22),0,1)</f>
        <v>0</v>
      </c>
      <c r="AL136" s="10" t="str">
        <f t="shared" ref="AL136" si="144">$AM$26</f>
        <v>←給付管理総数超過　０：なし、１：エラー</v>
      </c>
    </row>
    <row r="137" spans="1:38" x14ac:dyDescent="0.45">
      <c r="A137" s="80"/>
      <c r="B137" s="81"/>
      <c r="C137" s="132"/>
      <c r="D137" s="133"/>
      <c r="E137" s="134"/>
      <c r="F137" s="143" t="str">
        <f>$F$27</f>
        <v>法人名</v>
      </c>
      <c r="G137" s="144"/>
      <c r="H137" s="144"/>
      <c r="I137" s="145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147"/>
      <c r="AK137" s="6"/>
      <c r="AL137" s="10"/>
    </row>
    <row r="138" spans="1:38" ht="24" customHeight="1" thickBot="1" x14ac:dyDescent="0.5">
      <c r="A138" s="80"/>
      <c r="B138" s="81"/>
      <c r="C138" s="132"/>
      <c r="D138" s="133"/>
      <c r="E138" s="134"/>
      <c r="F138" s="148" t="str">
        <f>$F$28</f>
        <v>事業所名</v>
      </c>
      <c r="G138" s="149"/>
      <c r="H138" s="149"/>
      <c r="I138" s="150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2"/>
      <c r="U138" s="153" t="str">
        <f>$U$28</f>
        <v>(控除した場合)(B－C)÷A×１００</v>
      </c>
      <c r="V138" s="154"/>
      <c r="W138" s="154"/>
      <c r="X138" s="154"/>
      <c r="Y138" s="154"/>
      <c r="Z138" s="154"/>
      <c r="AA138" s="154"/>
      <c r="AB138" s="154"/>
      <c r="AC138" s="155"/>
      <c r="AD138" s="156" t="str">
        <f>IFERROR(ROUND((AG134-AG135)/AG133,4)*100,"")</f>
        <v/>
      </c>
      <c r="AE138" s="156"/>
      <c r="AF138" s="156"/>
      <c r="AG138" s="156"/>
      <c r="AH138" s="161" t="s">
        <v>47</v>
      </c>
      <c r="AI138" s="158"/>
      <c r="AK138" s="6" t="str">
        <f t="shared" ref="AK138" si="145">IF(AK139="８割超",A133,"")</f>
        <v/>
      </c>
      <c r="AL138" s="10" t="str">
        <f t="shared" ref="AL138" si="146">$AM$28</f>
        <v>←８割超の場合サービス名出力</v>
      </c>
    </row>
    <row r="139" spans="1:38" ht="24" customHeight="1" thickTop="1" thickBot="1" x14ac:dyDescent="0.5">
      <c r="A139" s="80"/>
      <c r="B139" s="81"/>
      <c r="C139" s="132"/>
      <c r="D139" s="133"/>
      <c r="E139" s="134"/>
      <c r="F139" s="108" t="str">
        <f>$F$29</f>
        <v>紹介率</v>
      </c>
      <c r="G139" s="109"/>
      <c r="H139" s="109"/>
      <c r="I139" s="110"/>
      <c r="J139" s="111" t="str">
        <f>$J$29</f>
        <v>※小数点第２位以下四捨五入</v>
      </c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12" t="str">
        <f>$U$29</f>
        <v>　 (控除前)　　B÷A×１００</v>
      </c>
      <c r="V139" s="112"/>
      <c r="W139" s="112"/>
      <c r="X139" s="112"/>
      <c r="Y139" s="112"/>
      <c r="Z139" s="112"/>
      <c r="AA139" s="112"/>
      <c r="AB139" s="112"/>
      <c r="AC139" s="113"/>
      <c r="AD139" s="114" t="str">
        <f>IFERROR(ROUND(AG134/AG133,4)*100,"")</f>
        <v/>
      </c>
      <c r="AE139" s="115"/>
      <c r="AF139" s="115"/>
      <c r="AG139" s="116"/>
      <c r="AH139" s="159"/>
      <c r="AI139" s="160"/>
      <c r="AK139" s="6" t="str">
        <f>IF(AND(AD139="",AK143=FALSE),"未入力",IF(AK143=TRUE,"未利用",IF(AD139&lt;=80,"対象外","８割超")))</f>
        <v>未入力</v>
      </c>
      <c r="AL139" s="10" t="str">
        <f t="shared" ref="AL139" si="147">$AM$29</f>
        <v>←８割超</v>
      </c>
    </row>
    <row r="140" spans="1:38" ht="18.75" customHeight="1" thickTop="1" x14ac:dyDescent="0.45">
      <c r="A140" s="80"/>
      <c r="B140" s="81"/>
      <c r="C140" s="132"/>
      <c r="D140" s="133"/>
      <c r="E140" s="134"/>
      <c r="F140" s="117" t="str">
        <f>$F$30</f>
        <v>(Ｃ)欄の内訳</v>
      </c>
      <c r="G140" s="118"/>
      <c r="H140" s="118"/>
      <c r="I140" s="118"/>
      <c r="J140" s="119"/>
      <c r="K140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5"/>
      <c r="AE140" s="125"/>
      <c r="AF140" s="125"/>
      <c r="AG140" s="125"/>
      <c r="AH140" s="124"/>
      <c r="AI140" s="126"/>
      <c r="AK140" s="6"/>
      <c r="AL140" s="10"/>
    </row>
    <row r="141" spans="1:38" ht="9.75" customHeight="1" x14ac:dyDescent="0.45">
      <c r="A141" s="80"/>
      <c r="B141" s="81"/>
      <c r="C141" s="135"/>
      <c r="D141" s="136"/>
      <c r="E141" s="137"/>
      <c r="F141" s="120"/>
      <c r="G141" s="121"/>
      <c r="H141" s="121"/>
      <c r="I141" s="121"/>
      <c r="J141" s="122"/>
      <c r="K141" s="127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8"/>
      <c r="AK141" s="6"/>
      <c r="AL141" s="10"/>
    </row>
    <row r="142" spans="1:38" x14ac:dyDescent="0.45">
      <c r="A142" s="98"/>
      <c r="B142" s="99"/>
      <c r="C142" s="99"/>
      <c r="D142" s="99"/>
      <c r="E142" s="100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5"/>
      <c r="AK142" s="6" t="str">
        <f t="shared" ref="AK142" si="148">IF(F142="","","W")</f>
        <v/>
      </c>
      <c r="AL142" s="10" t="str">
        <f t="shared" ref="AL142" si="149">$AM$32</f>
        <v>←内訳記載した場合：W</v>
      </c>
    </row>
    <row r="143" spans="1:38" ht="19.5" thickBot="1" x14ac:dyDescent="0.5">
      <c r="A143" s="101"/>
      <c r="B143" s="102"/>
      <c r="C143" s="102"/>
      <c r="D143" s="102"/>
      <c r="E143" s="103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7"/>
      <c r="AK143" s="6" t="b">
        <v>0</v>
      </c>
      <c r="AL143" s="27" t="str">
        <f t="shared" ref="AL143" si="150">$AM$33</f>
        <v>←本サービス未利用チェック</v>
      </c>
    </row>
    <row r="144" spans="1:38" ht="19.5" x14ac:dyDescent="0.45">
      <c r="A144" s="78" t="s">
        <v>58</v>
      </c>
      <c r="B144" s="79"/>
      <c r="C144" s="82" t="str">
        <f>A144</f>
        <v>夜間対応型訪問介護</v>
      </c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4"/>
      <c r="T144" s="85"/>
      <c r="U144" s="86"/>
      <c r="V144" s="85"/>
      <c r="W144" s="86"/>
      <c r="X144" s="85"/>
      <c r="Y144" s="86"/>
      <c r="Z144" s="85"/>
      <c r="AA144" s="86"/>
      <c r="AB144" s="85"/>
      <c r="AC144" s="86"/>
      <c r="AD144" s="85"/>
      <c r="AE144" s="86"/>
      <c r="AF144" s="4" t="s">
        <v>43</v>
      </c>
      <c r="AG144" s="87" t="str">
        <f>IF(SUM(T144:AE144)=0,"",SUM(T144:AE144))</f>
        <v/>
      </c>
      <c r="AH144" s="87"/>
      <c r="AI144" s="88"/>
      <c r="AK144" s="7" t="str">
        <f t="shared" ref="AK144" si="151">IFERROR(IF(AVERAGE(T144:AE144)&lt;=10,"1","2"),"")</f>
        <v/>
      </c>
      <c r="AL144" s="25" t="str">
        <f t="shared" ref="AL144" si="152">$AM$23</f>
        <v>←正当理由Ⅳに該当　１：する、２：しない</v>
      </c>
    </row>
    <row r="145" spans="1:38" ht="19.5" x14ac:dyDescent="0.45">
      <c r="A145" s="80"/>
      <c r="B145" s="81"/>
      <c r="C145" s="95" t="str">
        <f>$C$24</f>
        <v>うち、紹介率最高法人を位置付けた計画数</v>
      </c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7"/>
      <c r="T145" s="91"/>
      <c r="U145" s="92"/>
      <c r="V145" s="91"/>
      <c r="W145" s="92"/>
      <c r="X145" s="91"/>
      <c r="Y145" s="92"/>
      <c r="Z145" s="91"/>
      <c r="AA145" s="92"/>
      <c r="AB145" s="91"/>
      <c r="AC145" s="92"/>
      <c r="AD145" s="91"/>
      <c r="AE145" s="92"/>
      <c r="AF145" s="5" t="s">
        <v>44</v>
      </c>
      <c r="AG145" s="93" t="str">
        <f t="shared" ref="AG145:AG146" si="153">IF(SUM(T145:AE145)=0,"",SUM(T145:AE145))</f>
        <v/>
      </c>
      <c r="AH145" s="93"/>
      <c r="AI145" s="94"/>
      <c r="AK145" s="6" t="str">
        <f t="shared" ref="AK145" si="154">IF(AND(AK150="８割超",AK144="1"),"正当理由Ⅳ","")</f>
        <v/>
      </c>
      <c r="AL145" s="10" t="str">
        <f t="shared" ref="AL145" si="155">$AM$24</f>
        <v>←８割超かつ正当理由ⅣorⅤ・Ⅵに該当する場合表示</v>
      </c>
    </row>
    <row r="146" spans="1:38" ht="19.5" x14ac:dyDescent="0.45">
      <c r="A146" s="80"/>
      <c r="B146" s="81"/>
      <c r="C146" s="95" t="str">
        <f>$C$25</f>
        <v>うち、判定から控除すべき正当な理由がある計画数</v>
      </c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7"/>
      <c r="T146" s="91"/>
      <c r="U146" s="92"/>
      <c r="V146" s="91"/>
      <c r="W146" s="92"/>
      <c r="X146" s="91"/>
      <c r="Y146" s="92"/>
      <c r="Z146" s="91"/>
      <c r="AA146" s="92"/>
      <c r="AB146" s="91"/>
      <c r="AC146" s="92"/>
      <c r="AD146" s="91"/>
      <c r="AE146" s="92"/>
      <c r="AF146" s="5" t="s">
        <v>45</v>
      </c>
      <c r="AG146" s="93" t="str">
        <f t="shared" si="153"/>
        <v/>
      </c>
      <c r="AH146" s="93"/>
      <c r="AI146" s="94"/>
      <c r="AK146" s="6" t="str">
        <f t="shared" ref="AK146" si="156">IF(AND(AK150="８割超",AK144="2"),"候補","")</f>
        <v/>
      </c>
      <c r="AL146" s="10" t="str">
        <f t="shared" ref="AL146" si="157">$AM$25</f>
        <v>←正当理由Ⅳに該当しない８割超の場合：候補</v>
      </c>
    </row>
    <row r="147" spans="1:38" ht="18.75" customHeight="1" x14ac:dyDescent="0.45">
      <c r="A147" s="80"/>
      <c r="B147" s="81"/>
      <c r="C147" s="129" t="str">
        <f>$C$26</f>
        <v>紹介率
最高法人</v>
      </c>
      <c r="D147" s="130"/>
      <c r="E147" s="131"/>
      <c r="F147" s="138" t="str">
        <f>$F$26</f>
        <v>法人所在地</v>
      </c>
      <c r="G147" s="139"/>
      <c r="H147" s="139"/>
      <c r="I147" s="140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2"/>
      <c r="AK147" s="6">
        <f t="shared" ref="AK147" si="158">IF(AND(T144&lt;=$T$22,V144&lt;=$V$22,X144&lt;=$X$22,Z144&lt;=$Z$22,AB144&lt;=$AB$22,AD144&lt;=$AD$22),0,1)</f>
        <v>0</v>
      </c>
      <c r="AL147" s="10" t="str">
        <f t="shared" ref="AL147" si="159">$AM$26</f>
        <v>←給付管理総数超過　０：なし、１：エラー</v>
      </c>
    </row>
    <row r="148" spans="1:38" x14ac:dyDescent="0.45">
      <c r="A148" s="80"/>
      <c r="B148" s="81"/>
      <c r="C148" s="132"/>
      <c r="D148" s="133"/>
      <c r="E148" s="134"/>
      <c r="F148" s="143" t="str">
        <f>$F$27</f>
        <v>法人名</v>
      </c>
      <c r="G148" s="144"/>
      <c r="H148" s="144"/>
      <c r="I148" s="145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  <c r="AB148" s="146"/>
      <c r="AC148" s="146"/>
      <c r="AD148" s="146"/>
      <c r="AE148" s="146"/>
      <c r="AF148" s="146"/>
      <c r="AG148" s="146"/>
      <c r="AH148" s="146"/>
      <c r="AI148" s="147"/>
      <c r="AK148" s="6"/>
      <c r="AL148" s="10"/>
    </row>
    <row r="149" spans="1:38" ht="24" customHeight="1" thickBot="1" x14ac:dyDescent="0.5">
      <c r="A149" s="80"/>
      <c r="B149" s="81"/>
      <c r="C149" s="132"/>
      <c r="D149" s="133"/>
      <c r="E149" s="134"/>
      <c r="F149" s="148" t="str">
        <f>$F$28</f>
        <v>事業所名</v>
      </c>
      <c r="G149" s="149"/>
      <c r="H149" s="149"/>
      <c r="I149" s="150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2"/>
      <c r="U149" s="153" t="str">
        <f>$U$28</f>
        <v>(控除した場合)(B－C)÷A×１００</v>
      </c>
      <c r="V149" s="154"/>
      <c r="W149" s="154"/>
      <c r="X149" s="154"/>
      <c r="Y149" s="154"/>
      <c r="Z149" s="154"/>
      <c r="AA149" s="154"/>
      <c r="AB149" s="154"/>
      <c r="AC149" s="155"/>
      <c r="AD149" s="156" t="str">
        <f>IFERROR(ROUND((AG145-AG146)/AG144,4)*100,"")</f>
        <v/>
      </c>
      <c r="AE149" s="156"/>
      <c r="AF149" s="156"/>
      <c r="AG149" s="156"/>
      <c r="AH149" s="161" t="s">
        <v>47</v>
      </c>
      <c r="AI149" s="158"/>
      <c r="AK149" s="6" t="str">
        <f t="shared" ref="AK149" si="160">IF(AK150="８割超",A144,"")</f>
        <v/>
      </c>
      <c r="AL149" s="10" t="str">
        <f t="shared" ref="AL149" si="161">$AM$28</f>
        <v>←８割超の場合サービス名出力</v>
      </c>
    </row>
    <row r="150" spans="1:38" ht="24" customHeight="1" thickTop="1" thickBot="1" x14ac:dyDescent="0.5">
      <c r="A150" s="80"/>
      <c r="B150" s="81"/>
      <c r="C150" s="132"/>
      <c r="D150" s="133"/>
      <c r="E150" s="134"/>
      <c r="F150" s="108" t="str">
        <f>$F$29</f>
        <v>紹介率</v>
      </c>
      <c r="G150" s="109"/>
      <c r="H150" s="109"/>
      <c r="I150" s="110"/>
      <c r="J150" s="111" t="str">
        <f>$J$29</f>
        <v>※小数点第２位以下四捨五入</v>
      </c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12" t="str">
        <f>$U$29</f>
        <v>　 (控除前)　　B÷A×１００</v>
      </c>
      <c r="V150" s="112"/>
      <c r="W150" s="112"/>
      <c r="X150" s="112"/>
      <c r="Y150" s="112"/>
      <c r="Z150" s="112"/>
      <c r="AA150" s="112"/>
      <c r="AB150" s="112"/>
      <c r="AC150" s="113"/>
      <c r="AD150" s="114" t="str">
        <f>IFERROR(ROUND(AG145/AG144,4)*100,"")</f>
        <v/>
      </c>
      <c r="AE150" s="115"/>
      <c r="AF150" s="115"/>
      <c r="AG150" s="116"/>
      <c r="AH150" s="159"/>
      <c r="AI150" s="160"/>
      <c r="AK150" s="6" t="str">
        <f>IF(AND(AD150="",AK154=FALSE),"未入力",IF(AK154=TRUE,"未利用",IF(AD150&lt;=80,"対象外","８割超")))</f>
        <v>未入力</v>
      </c>
      <c r="AL150" s="10" t="str">
        <f t="shared" ref="AL150" si="162">$AM$29</f>
        <v>←８割超</v>
      </c>
    </row>
    <row r="151" spans="1:38" ht="18.75" customHeight="1" thickTop="1" x14ac:dyDescent="0.45">
      <c r="A151" s="80"/>
      <c r="B151" s="81"/>
      <c r="C151" s="132"/>
      <c r="D151" s="133"/>
      <c r="E151" s="134"/>
      <c r="F151" s="117" t="str">
        <f>$F$30</f>
        <v>(Ｃ)欄の内訳</v>
      </c>
      <c r="G151" s="118"/>
      <c r="H151" s="118"/>
      <c r="I151" s="118"/>
      <c r="J151" s="119"/>
      <c r="K151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5"/>
      <c r="AE151" s="125"/>
      <c r="AF151" s="125"/>
      <c r="AG151" s="125"/>
      <c r="AH151" s="124"/>
      <c r="AI151" s="126"/>
      <c r="AK151" s="6"/>
      <c r="AL151" s="10"/>
    </row>
    <row r="152" spans="1:38" ht="9.75" customHeight="1" x14ac:dyDescent="0.45">
      <c r="A152" s="80"/>
      <c r="B152" s="81"/>
      <c r="C152" s="135"/>
      <c r="D152" s="136"/>
      <c r="E152" s="137"/>
      <c r="F152" s="120"/>
      <c r="G152" s="121"/>
      <c r="H152" s="121"/>
      <c r="I152" s="121"/>
      <c r="J152" s="122"/>
      <c r="K152" s="127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8"/>
      <c r="AK152" s="6"/>
      <c r="AL152" s="10"/>
    </row>
    <row r="153" spans="1:38" x14ac:dyDescent="0.45">
      <c r="A153" s="98"/>
      <c r="B153" s="99"/>
      <c r="C153" s="99"/>
      <c r="D153" s="99"/>
      <c r="E153" s="100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5"/>
      <c r="AK153" s="6" t="str">
        <f t="shared" ref="AK153" si="163">IF(F153="","","W")</f>
        <v/>
      </c>
      <c r="AL153" s="10" t="str">
        <f t="shared" ref="AL153" si="164">$AM$32</f>
        <v>←内訳記載した場合：W</v>
      </c>
    </row>
    <row r="154" spans="1:38" ht="19.5" thickBot="1" x14ac:dyDescent="0.5">
      <c r="A154" s="101"/>
      <c r="B154" s="102"/>
      <c r="C154" s="102"/>
      <c r="D154" s="102"/>
      <c r="E154" s="103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7"/>
      <c r="AK154" s="6" t="b">
        <v>0</v>
      </c>
      <c r="AL154" s="27" t="str">
        <f t="shared" ref="AL154" si="165">$AM$33</f>
        <v>←本サービス未利用チェック</v>
      </c>
    </row>
    <row r="155" spans="1:38" ht="19.5" x14ac:dyDescent="0.45">
      <c r="A155" s="78" t="s">
        <v>86</v>
      </c>
      <c r="B155" s="79"/>
      <c r="C155" s="82" t="str">
        <f>A155</f>
        <v>認知症対応型通所介護</v>
      </c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4"/>
      <c r="T155" s="85"/>
      <c r="U155" s="86"/>
      <c r="V155" s="85"/>
      <c r="W155" s="86"/>
      <c r="X155" s="85"/>
      <c r="Y155" s="86"/>
      <c r="Z155" s="85"/>
      <c r="AA155" s="86"/>
      <c r="AB155" s="85"/>
      <c r="AC155" s="86"/>
      <c r="AD155" s="85"/>
      <c r="AE155" s="86"/>
      <c r="AF155" s="4" t="s">
        <v>43</v>
      </c>
      <c r="AG155" s="87" t="str">
        <f>IF(SUM(T155:AE155)=0,"",SUM(T155:AE155))</f>
        <v/>
      </c>
      <c r="AH155" s="87"/>
      <c r="AI155" s="88"/>
      <c r="AK155" s="7" t="str">
        <f t="shared" ref="AK155" si="166">IFERROR(IF(AVERAGE(T155:AE155)&lt;=10,"1","2"),"")</f>
        <v/>
      </c>
      <c r="AL155" s="25" t="str">
        <f t="shared" ref="AL155" si="167">$AM$23</f>
        <v>←正当理由Ⅳに該当　１：する、２：しない</v>
      </c>
    </row>
    <row r="156" spans="1:38" ht="19.5" x14ac:dyDescent="0.45">
      <c r="A156" s="80"/>
      <c r="B156" s="81"/>
      <c r="C156" s="95" t="str">
        <f>$C$24</f>
        <v>うち、紹介率最高法人を位置付けた計画数</v>
      </c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7"/>
      <c r="T156" s="91"/>
      <c r="U156" s="92"/>
      <c r="V156" s="91"/>
      <c r="W156" s="92"/>
      <c r="X156" s="91"/>
      <c r="Y156" s="92"/>
      <c r="Z156" s="91"/>
      <c r="AA156" s="92"/>
      <c r="AB156" s="91"/>
      <c r="AC156" s="92"/>
      <c r="AD156" s="91"/>
      <c r="AE156" s="92"/>
      <c r="AF156" s="5" t="s">
        <v>44</v>
      </c>
      <c r="AG156" s="93" t="str">
        <f t="shared" ref="AG156:AG157" si="168">IF(SUM(T156:AE156)=0,"",SUM(T156:AE156))</f>
        <v/>
      </c>
      <c r="AH156" s="93"/>
      <c r="AI156" s="94"/>
      <c r="AK156" s="6" t="str">
        <f t="shared" ref="AK156" si="169">IF(AND(AK161="８割超",AK155="1"),"正当理由Ⅳ","")</f>
        <v/>
      </c>
      <c r="AL156" s="10" t="str">
        <f t="shared" ref="AL156" si="170">$AM$24</f>
        <v>←８割超かつ正当理由ⅣorⅤ・Ⅵに該当する場合表示</v>
      </c>
    </row>
    <row r="157" spans="1:38" ht="19.5" x14ac:dyDescent="0.45">
      <c r="A157" s="80"/>
      <c r="B157" s="81"/>
      <c r="C157" s="95" t="str">
        <f>$C$25</f>
        <v>うち、判定から控除すべき正当な理由がある計画数</v>
      </c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7"/>
      <c r="T157" s="91"/>
      <c r="U157" s="92"/>
      <c r="V157" s="91"/>
      <c r="W157" s="92"/>
      <c r="X157" s="91"/>
      <c r="Y157" s="92"/>
      <c r="Z157" s="91"/>
      <c r="AA157" s="92"/>
      <c r="AB157" s="91"/>
      <c r="AC157" s="92"/>
      <c r="AD157" s="91"/>
      <c r="AE157" s="92"/>
      <c r="AF157" s="5" t="s">
        <v>45</v>
      </c>
      <c r="AG157" s="93" t="str">
        <f t="shared" si="168"/>
        <v/>
      </c>
      <c r="AH157" s="93"/>
      <c r="AI157" s="94"/>
      <c r="AK157" s="6" t="str">
        <f t="shared" ref="AK157" si="171">IF(AND(AK161="８割超",AK155="2"),"候補","")</f>
        <v/>
      </c>
      <c r="AL157" s="10" t="str">
        <f t="shared" ref="AL157" si="172">$AM$25</f>
        <v>←正当理由Ⅳに該当しない８割超の場合：候補</v>
      </c>
    </row>
    <row r="158" spans="1:38" ht="18.75" customHeight="1" x14ac:dyDescent="0.45">
      <c r="A158" s="80"/>
      <c r="B158" s="81"/>
      <c r="C158" s="129" t="str">
        <f>$C$26</f>
        <v>紹介率
最高法人</v>
      </c>
      <c r="D158" s="130"/>
      <c r="E158" s="131"/>
      <c r="F158" s="138" t="str">
        <f>$F$26</f>
        <v>法人所在地</v>
      </c>
      <c r="G158" s="139"/>
      <c r="H158" s="139"/>
      <c r="I158" s="140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2"/>
      <c r="AK158" s="6">
        <f t="shared" ref="AK158" si="173">IF(AND(T155&lt;=$T$22,V155&lt;=$V$22,X155&lt;=$X$22,Z155&lt;=$Z$22,AB155&lt;=$AB$22,AD155&lt;=$AD$22),0,1)</f>
        <v>0</v>
      </c>
      <c r="AL158" s="10" t="str">
        <f t="shared" ref="AL158" si="174">$AM$26</f>
        <v>←給付管理総数超過　０：なし、１：エラー</v>
      </c>
    </row>
    <row r="159" spans="1:38" x14ac:dyDescent="0.45">
      <c r="A159" s="80"/>
      <c r="B159" s="81"/>
      <c r="C159" s="132"/>
      <c r="D159" s="133"/>
      <c r="E159" s="134"/>
      <c r="F159" s="143" t="str">
        <f>$F$27</f>
        <v>法人名</v>
      </c>
      <c r="G159" s="144"/>
      <c r="H159" s="144"/>
      <c r="I159" s="145"/>
      <c r="J159" s="146"/>
      <c r="K159" s="146"/>
      <c r="L159" s="146"/>
      <c r="M159" s="146"/>
      <c r="N159" s="146"/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6"/>
      <c r="AB159" s="146"/>
      <c r="AC159" s="146"/>
      <c r="AD159" s="146"/>
      <c r="AE159" s="146"/>
      <c r="AF159" s="146"/>
      <c r="AG159" s="146"/>
      <c r="AH159" s="146"/>
      <c r="AI159" s="147"/>
      <c r="AK159" s="6"/>
      <c r="AL159" s="10"/>
    </row>
    <row r="160" spans="1:38" ht="24" customHeight="1" thickBot="1" x14ac:dyDescent="0.5">
      <c r="A160" s="80"/>
      <c r="B160" s="81"/>
      <c r="C160" s="132"/>
      <c r="D160" s="133"/>
      <c r="E160" s="134"/>
      <c r="F160" s="148" t="str">
        <f>$F$28</f>
        <v>事業所名</v>
      </c>
      <c r="G160" s="149"/>
      <c r="H160" s="149"/>
      <c r="I160" s="150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2"/>
      <c r="U160" s="153" t="str">
        <f>$U$28</f>
        <v>(控除した場合)(B－C)÷A×１００</v>
      </c>
      <c r="V160" s="154"/>
      <c r="W160" s="154"/>
      <c r="X160" s="154"/>
      <c r="Y160" s="154"/>
      <c r="Z160" s="154"/>
      <c r="AA160" s="154"/>
      <c r="AB160" s="154"/>
      <c r="AC160" s="155"/>
      <c r="AD160" s="156" t="str">
        <f>IFERROR(ROUND((AG156-AG157)/AG155,4)*100,"")</f>
        <v/>
      </c>
      <c r="AE160" s="156"/>
      <c r="AF160" s="156"/>
      <c r="AG160" s="156"/>
      <c r="AH160" s="161" t="s">
        <v>47</v>
      </c>
      <c r="AI160" s="158"/>
      <c r="AK160" s="6" t="str">
        <f t="shared" ref="AK160" si="175">IF(AK161="８割超",A155,"")</f>
        <v/>
      </c>
      <c r="AL160" s="10" t="str">
        <f t="shared" ref="AL160" si="176">$AM$28</f>
        <v>←８割超の場合サービス名出力</v>
      </c>
    </row>
    <row r="161" spans="1:38" ht="24" customHeight="1" thickTop="1" thickBot="1" x14ac:dyDescent="0.5">
      <c r="A161" s="80"/>
      <c r="B161" s="81"/>
      <c r="C161" s="132"/>
      <c r="D161" s="133"/>
      <c r="E161" s="134"/>
      <c r="F161" s="108" t="str">
        <f>$F$29</f>
        <v>紹介率</v>
      </c>
      <c r="G161" s="109"/>
      <c r="H161" s="109"/>
      <c r="I161" s="110"/>
      <c r="J161" s="111" t="str">
        <f>$J$29</f>
        <v>※小数点第２位以下四捨五入</v>
      </c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12" t="str">
        <f>$U$29</f>
        <v>　 (控除前)　　B÷A×１００</v>
      </c>
      <c r="V161" s="112"/>
      <c r="W161" s="112"/>
      <c r="X161" s="112"/>
      <c r="Y161" s="112"/>
      <c r="Z161" s="112"/>
      <c r="AA161" s="112"/>
      <c r="AB161" s="112"/>
      <c r="AC161" s="113"/>
      <c r="AD161" s="114" t="str">
        <f>IFERROR(ROUND(AG156/AG155,4)*100,"")</f>
        <v/>
      </c>
      <c r="AE161" s="115"/>
      <c r="AF161" s="115"/>
      <c r="AG161" s="116"/>
      <c r="AH161" s="159"/>
      <c r="AI161" s="160"/>
      <c r="AK161" s="6" t="str">
        <f>IF(AND(AD161="",AK165=FALSE),"未入力",IF(AK165=TRUE,"未利用",IF(AD161&lt;=80,"対象外","８割超")))</f>
        <v>未入力</v>
      </c>
      <c r="AL161" s="10" t="str">
        <f t="shared" ref="AL161" si="177">$AM$29</f>
        <v>←８割超</v>
      </c>
    </row>
    <row r="162" spans="1:38" ht="18.75" customHeight="1" thickTop="1" x14ac:dyDescent="0.45">
      <c r="A162" s="80"/>
      <c r="B162" s="81"/>
      <c r="C162" s="132"/>
      <c r="D162" s="133"/>
      <c r="E162" s="134"/>
      <c r="F162" s="117" t="str">
        <f>$F$30</f>
        <v>(Ｃ)欄の内訳</v>
      </c>
      <c r="G162" s="118"/>
      <c r="H162" s="118"/>
      <c r="I162" s="118"/>
      <c r="J162" s="119"/>
      <c r="K162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  <c r="AC162" s="124"/>
      <c r="AD162" s="125"/>
      <c r="AE162" s="125"/>
      <c r="AF162" s="125"/>
      <c r="AG162" s="125"/>
      <c r="AH162" s="124"/>
      <c r="AI162" s="126"/>
      <c r="AK162" s="6"/>
      <c r="AL162" s="10"/>
    </row>
    <row r="163" spans="1:38" ht="9.75" customHeight="1" x14ac:dyDescent="0.45">
      <c r="A163" s="80"/>
      <c r="B163" s="81"/>
      <c r="C163" s="135"/>
      <c r="D163" s="136"/>
      <c r="E163" s="137"/>
      <c r="F163" s="120"/>
      <c r="G163" s="121"/>
      <c r="H163" s="121"/>
      <c r="I163" s="121"/>
      <c r="J163" s="122"/>
      <c r="K163" s="127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8"/>
      <c r="AK163" s="6"/>
      <c r="AL163" s="10"/>
    </row>
    <row r="164" spans="1:38" x14ac:dyDescent="0.45">
      <c r="A164" s="98"/>
      <c r="B164" s="99"/>
      <c r="C164" s="99"/>
      <c r="D164" s="99"/>
      <c r="E164" s="100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5"/>
      <c r="AK164" s="6" t="str">
        <f t="shared" ref="AK164" si="178">IF(F164="","","W")</f>
        <v/>
      </c>
      <c r="AL164" s="10" t="str">
        <f t="shared" ref="AL164" si="179">$AM$32</f>
        <v>←内訳記載した場合：W</v>
      </c>
    </row>
    <row r="165" spans="1:38" ht="19.5" thickBot="1" x14ac:dyDescent="0.5">
      <c r="A165" s="101"/>
      <c r="B165" s="102"/>
      <c r="C165" s="102"/>
      <c r="D165" s="102"/>
      <c r="E165" s="103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7"/>
      <c r="AK165" s="6" t="b">
        <v>0</v>
      </c>
      <c r="AL165" s="27" t="str">
        <f t="shared" ref="AL165" si="180">$AM$33</f>
        <v>←本サービス未利用チェック</v>
      </c>
    </row>
    <row r="166" spans="1:38" ht="19.5" x14ac:dyDescent="0.45">
      <c r="A166" s="78" t="s">
        <v>59</v>
      </c>
      <c r="B166" s="79"/>
      <c r="C166" s="82" t="str">
        <f>A166</f>
        <v>小規模多機能型居宅介護※</v>
      </c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4"/>
      <c r="T166" s="85"/>
      <c r="U166" s="86"/>
      <c r="V166" s="85"/>
      <c r="W166" s="86"/>
      <c r="X166" s="85"/>
      <c r="Y166" s="86"/>
      <c r="Z166" s="85"/>
      <c r="AA166" s="86"/>
      <c r="AB166" s="85"/>
      <c r="AC166" s="86"/>
      <c r="AD166" s="85"/>
      <c r="AE166" s="86"/>
      <c r="AF166" s="4" t="s">
        <v>43</v>
      </c>
      <c r="AG166" s="87" t="str">
        <f>IF(SUM(T166:AE166)=0,"",SUM(T166:AE166))</f>
        <v/>
      </c>
      <c r="AH166" s="87"/>
      <c r="AI166" s="88"/>
      <c r="AK166" s="7" t="str">
        <f t="shared" ref="AK166" si="181">IFERROR(IF(AVERAGE(T166:AE166)&lt;=10,"1","2"),"")</f>
        <v/>
      </c>
      <c r="AL166" s="25" t="str">
        <f t="shared" ref="AL166" si="182">$AM$23</f>
        <v>←正当理由Ⅳに該当　１：する、２：しない</v>
      </c>
    </row>
    <row r="167" spans="1:38" ht="19.5" x14ac:dyDescent="0.45">
      <c r="A167" s="80"/>
      <c r="B167" s="81"/>
      <c r="C167" s="95" t="str">
        <f>$C$24</f>
        <v>うち、紹介率最高法人を位置付けた計画数</v>
      </c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7"/>
      <c r="T167" s="91"/>
      <c r="U167" s="92"/>
      <c r="V167" s="91"/>
      <c r="W167" s="92"/>
      <c r="X167" s="91"/>
      <c r="Y167" s="92"/>
      <c r="Z167" s="91"/>
      <c r="AA167" s="92"/>
      <c r="AB167" s="91"/>
      <c r="AC167" s="92"/>
      <c r="AD167" s="91"/>
      <c r="AE167" s="92"/>
      <c r="AF167" s="5" t="s">
        <v>44</v>
      </c>
      <c r="AG167" s="93" t="str">
        <f t="shared" ref="AG167:AG168" si="183">IF(SUM(T167:AE167)=0,"",SUM(T167:AE167))</f>
        <v/>
      </c>
      <c r="AH167" s="93"/>
      <c r="AI167" s="94"/>
      <c r="AK167" s="6" t="str">
        <f t="shared" ref="AK167" si="184">IF(AND(AK172="８割超",AK166="1"),"正当理由Ⅳ","")</f>
        <v/>
      </c>
      <c r="AL167" s="10" t="str">
        <f t="shared" ref="AL167" si="185">$AM$24</f>
        <v>←８割超かつ正当理由ⅣorⅤ・Ⅵに該当する場合表示</v>
      </c>
    </row>
    <row r="168" spans="1:38" ht="19.5" x14ac:dyDescent="0.45">
      <c r="A168" s="80"/>
      <c r="B168" s="81"/>
      <c r="C168" s="95" t="str">
        <f>$C$25</f>
        <v>うち、判定から控除すべき正当な理由がある計画数</v>
      </c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7"/>
      <c r="T168" s="91"/>
      <c r="U168" s="92"/>
      <c r="V168" s="91"/>
      <c r="W168" s="92"/>
      <c r="X168" s="91"/>
      <c r="Y168" s="92"/>
      <c r="Z168" s="91"/>
      <c r="AA168" s="92"/>
      <c r="AB168" s="91"/>
      <c r="AC168" s="92"/>
      <c r="AD168" s="91"/>
      <c r="AE168" s="92"/>
      <c r="AF168" s="5" t="s">
        <v>45</v>
      </c>
      <c r="AG168" s="93" t="str">
        <f t="shared" si="183"/>
        <v/>
      </c>
      <c r="AH168" s="93"/>
      <c r="AI168" s="94"/>
      <c r="AK168" s="6" t="str">
        <f t="shared" ref="AK168" si="186">IF(AND(AK172="８割超",AK166="2"),"候補","")</f>
        <v/>
      </c>
      <c r="AL168" s="10" t="str">
        <f t="shared" ref="AL168" si="187">$AM$25</f>
        <v>←正当理由Ⅳに該当しない８割超の場合：候補</v>
      </c>
    </row>
    <row r="169" spans="1:38" ht="18.75" customHeight="1" x14ac:dyDescent="0.45">
      <c r="A169" s="80"/>
      <c r="B169" s="81"/>
      <c r="C169" s="129" t="str">
        <f>$C$26</f>
        <v>紹介率
最高法人</v>
      </c>
      <c r="D169" s="130"/>
      <c r="E169" s="131"/>
      <c r="F169" s="138" t="str">
        <f>$F$26</f>
        <v>法人所在地</v>
      </c>
      <c r="G169" s="139"/>
      <c r="H169" s="139"/>
      <c r="I169" s="140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2"/>
      <c r="AK169" s="6">
        <f t="shared" ref="AK169" si="188">IF(AND(T166&lt;=$T$22,V166&lt;=$V$22,X166&lt;=$X$22,Z166&lt;=$Z$22,AB166&lt;=$AB$22,AD166&lt;=$AD$22),0,1)</f>
        <v>0</v>
      </c>
      <c r="AL169" s="10" t="str">
        <f t="shared" ref="AL169" si="189">$AM$26</f>
        <v>←給付管理総数超過　０：なし、１：エラー</v>
      </c>
    </row>
    <row r="170" spans="1:38" x14ac:dyDescent="0.45">
      <c r="A170" s="80"/>
      <c r="B170" s="81"/>
      <c r="C170" s="132"/>
      <c r="D170" s="133"/>
      <c r="E170" s="134"/>
      <c r="F170" s="143" t="str">
        <f>$F$27</f>
        <v>法人名</v>
      </c>
      <c r="G170" s="144"/>
      <c r="H170" s="144"/>
      <c r="I170" s="145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  <c r="V170" s="146"/>
      <c r="W170" s="146"/>
      <c r="X170" s="146"/>
      <c r="Y170" s="146"/>
      <c r="Z170" s="146"/>
      <c r="AA170" s="146"/>
      <c r="AB170" s="146"/>
      <c r="AC170" s="146"/>
      <c r="AD170" s="146"/>
      <c r="AE170" s="146"/>
      <c r="AF170" s="146"/>
      <c r="AG170" s="146"/>
      <c r="AH170" s="146"/>
      <c r="AI170" s="147"/>
      <c r="AK170" s="6"/>
      <c r="AL170" s="10"/>
    </row>
    <row r="171" spans="1:38" ht="24" customHeight="1" thickBot="1" x14ac:dyDescent="0.5">
      <c r="A171" s="80"/>
      <c r="B171" s="81"/>
      <c r="C171" s="132"/>
      <c r="D171" s="133"/>
      <c r="E171" s="134"/>
      <c r="F171" s="148" t="str">
        <f>$F$28</f>
        <v>事業所名</v>
      </c>
      <c r="G171" s="149"/>
      <c r="H171" s="149"/>
      <c r="I171" s="150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2"/>
      <c r="U171" s="153" t="str">
        <f>$U$28</f>
        <v>(控除した場合)(B－C)÷A×１００</v>
      </c>
      <c r="V171" s="154"/>
      <c r="W171" s="154"/>
      <c r="X171" s="154"/>
      <c r="Y171" s="154"/>
      <c r="Z171" s="154"/>
      <c r="AA171" s="154"/>
      <c r="AB171" s="154"/>
      <c r="AC171" s="155"/>
      <c r="AD171" s="156" t="str">
        <f>IFERROR(ROUND((AG167-AG168)/AG166,4)*100,"")</f>
        <v/>
      </c>
      <c r="AE171" s="156"/>
      <c r="AF171" s="156"/>
      <c r="AG171" s="156"/>
      <c r="AH171" s="161" t="s">
        <v>47</v>
      </c>
      <c r="AI171" s="158"/>
      <c r="AK171" s="6" t="str">
        <f t="shared" ref="AK171" si="190">IF(AK172="８割超",A166,"")</f>
        <v/>
      </c>
      <c r="AL171" s="10" t="str">
        <f t="shared" ref="AL171" si="191">$AM$28</f>
        <v>←８割超の場合サービス名出力</v>
      </c>
    </row>
    <row r="172" spans="1:38" ht="24" customHeight="1" thickTop="1" thickBot="1" x14ac:dyDescent="0.5">
      <c r="A172" s="80"/>
      <c r="B172" s="81"/>
      <c r="C172" s="132"/>
      <c r="D172" s="133"/>
      <c r="E172" s="134"/>
      <c r="F172" s="108" t="str">
        <f>$F$29</f>
        <v>紹介率</v>
      </c>
      <c r="G172" s="109"/>
      <c r="H172" s="109"/>
      <c r="I172" s="110"/>
      <c r="J172" s="111" t="str">
        <f>$J$29</f>
        <v>※小数点第２位以下四捨五入</v>
      </c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12" t="str">
        <f>$U$29</f>
        <v>　 (控除前)　　B÷A×１００</v>
      </c>
      <c r="V172" s="112"/>
      <c r="W172" s="112"/>
      <c r="X172" s="112"/>
      <c r="Y172" s="112"/>
      <c r="Z172" s="112"/>
      <c r="AA172" s="112"/>
      <c r="AB172" s="112"/>
      <c r="AC172" s="113"/>
      <c r="AD172" s="114" t="str">
        <f>IFERROR(ROUND(AG167/AG166,4)*100,"")</f>
        <v/>
      </c>
      <c r="AE172" s="115"/>
      <c r="AF172" s="115"/>
      <c r="AG172" s="116"/>
      <c r="AH172" s="159"/>
      <c r="AI172" s="160"/>
      <c r="AK172" s="6" t="str">
        <f>IF(AND(AD172="",AK176=FALSE),"未入力",IF(AK176=TRUE,"未利用",IF(AD172&lt;=80,"対象外","８割超")))</f>
        <v>未入力</v>
      </c>
      <c r="AL172" s="10" t="str">
        <f t="shared" ref="AL172" si="192">$AM$29</f>
        <v>←８割超</v>
      </c>
    </row>
    <row r="173" spans="1:38" ht="18.75" customHeight="1" thickTop="1" x14ac:dyDescent="0.45">
      <c r="A173" s="80"/>
      <c r="B173" s="81"/>
      <c r="C173" s="132"/>
      <c r="D173" s="133"/>
      <c r="E173" s="134"/>
      <c r="F173" s="117" t="str">
        <f>$F$30</f>
        <v>(Ｃ)欄の内訳</v>
      </c>
      <c r="G173" s="118"/>
      <c r="H173" s="118"/>
      <c r="I173" s="118"/>
      <c r="J173" s="119"/>
      <c r="K173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5"/>
      <c r="AE173" s="125"/>
      <c r="AF173" s="125"/>
      <c r="AG173" s="125"/>
      <c r="AH173" s="124"/>
      <c r="AI173" s="126"/>
      <c r="AK173" s="6"/>
      <c r="AL173" s="10"/>
    </row>
    <row r="174" spans="1:38" ht="9.75" customHeight="1" x14ac:dyDescent="0.45">
      <c r="A174" s="80"/>
      <c r="B174" s="81"/>
      <c r="C174" s="135"/>
      <c r="D174" s="136"/>
      <c r="E174" s="137"/>
      <c r="F174" s="120"/>
      <c r="G174" s="121"/>
      <c r="H174" s="121"/>
      <c r="I174" s="121"/>
      <c r="J174" s="122"/>
      <c r="K174" s="127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8"/>
      <c r="AK174" s="6"/>
      <c r="AL174" s="10"/>
    </row>
    <row r="175" spans="1:38" x14ac:dyDescent="0.45">
      <c r="A175" s="98"/>
      <c r="B175" s="99"/>
      <c r="C175" s="99"/>
      <c r="D175" s="99"/>
      <c r="E175" s="100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5"/>
      <c r="AK175" s="6" t="str">
        <f t="shared" ref="AK175" si="193">IF(F175="","","W")</f>
        <v/>
      </c>
      <c r="AL175" s="10" t="str">
        <f t="shared" ref="AL175" si="194">$AM$32</f>
        <v>←内訳記載した場合：W</v>
      </c>
    </row>
    <row r="176" spans="1:38" ht="19.5" thickBot="1" x14ac:dyDescent="0.5">
      <c r="A176" s="101"/>
      <c r="B176" s="102"/>
      <c r="C176" s="102"/>
      <c r="D176" s="102"/>
      <c r="E176" s="103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7"/>
      <c r="AK176" s="6" t="b">
        <v>0</v>
      </c>
      <c r="AL176" s="27" t="str">
        <f t="shared" ref="AL176" si="195">$AM$33</f>
        <v>←本サービス未利用チェック</v>
      </c>
    </row>
    <row r="177" spans="1:38" ht="19.5" x14ac:dyDescent="0.45">
      <c r="A177" s="78" t="s">
        <v>87</v>
      </c>
      <c r="B177" s="79"/>
      <c r="C177" s="82" t="str">
        <f>A177</f>
        <v>認知症対応型共同生活介護※</v>
      </c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4"/>
      <c r="T177" s="85"/>
      <c r="U177" s="86"/>
      <c r="V177" s="85"/>
      <c r="W177" s="86"/>
      <c r="X177" s="85"/>
      <c r="Y177" s="86"/>
      <c r="Z177" s="85"/>
      <c r="AA177" s="86"/>
      <c r="AB177" s="85"/>
      <c r="AC177" s="86"/>
      <c r="AD177" s="85"/>
      <c r="AE177" s="86"/>
      <c r="AF177" s="4" t="s">
        <v>43</v>
      </c>
      <c r="AG177" s="87" t="str">
        <f>IF(SUM(T177:AE177)=0,"",SUM(T177:AE177))</f>
        <v/>
      </c>
      <c r="AH177" s="87"/>
      <c r="AI177" s="88"/>
      <c r="AK177" s="7" t="str">
        <f t="shared" ref="AK177" si="196">IFERROR(IF(AVERAGE(T177:AE177)&lt;=10,"1","2"),"")</f>
        <v/>
      </c>
      <c r="AL177" s="25" t="str">
        <f t="shared" ref="AL177" si="197">$AM$23</f>
        <v>←正当理由Ⅳに該当　１：する、２：しない</v>
      </c>
    </row>
    <row r="178" spans="1:38" ht="19.5" x14ac:dyDescent="0.45">
      <c r="A178" s="80"/>
      <c r="B178" s="81"/>
      <c r="C178" s="95" t="str">
        <f>$C$24</f>
        <v>うち、紹介率最高法人を位置付けた計画数</v>
      </c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7"/>
      <c r="T178" s="91"/>
      <c r="U178" s="92"/>
      <c r="V178" s="91"/>
      <c r="W178" s="92"/>
      <c r="X178" s="91"/>
      <c r="Y178" s="92"/>
      <c r="Z178" s="91"/>
      <c r="AA178" s="92"/>
      <c r="AB178" s="91"/>
      <c r="AC178" s="92"/>
      <c r="AD178" s="91"/>
      <c r="AE178" s="92"/>
      <c r="AF178" s="5" t="s">
        <v>44</v>
      </c>
      <c r="AG178" s="93" t="str">
        <f t="shared" ref="AG178:AG179" si="198">IF(SUM(T178:AE178)=0,"",SUM(T178:AE178))</f>
        <v/>
      </c>
      <c r="AH178" s="93"/>
      <c r="AI178" s="94"/>
      <c r="AK178" s="6" t="str">
        <f t="shared" ref="AK178" si="199">IF(AND(AK183="８割超",AK177="1"),"正当理由Ⅳ","")</f>
        <v/>
      </c>
      <c r="AL178" s="10" t="str">
        <f t="shared" ref="AL178" si="200">$AM$24</f>
        <v>←８割超かつ正当理由ⅣorⅤ・Ⅵに該当する場合表示</v>
      </c>
    </row>
    <row r="179" spans="1:38" ht="19.5" x14ac:dyDescent="0.45">
      <c r="A179" s="80"/>
      <c r="B179" s="81"/>
      <c r="C179" s="95" t="str">
        <f>$C$25</f>
        <v>うち、判定から控除すべき正当な理由がある計画数</v>
      </c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7"/>
      <c r="T179" s="91"/>
      <c r="U179" s="92"/>
      <c r="V179" s="91"/>
      <c r="W179" s="92"/>
      <c r="X179" s="91"/>
      <c r="Y179" s="92"/>
      <c r="Z179" s="91"/>
      <c r="AA179" s="92"/>
      <c r="AB179" s="91"/>
      <c r="AC179" s="92"/>
      <c r="AD179" s="91"/>
      <c r="AE179" s="92"/>
      <c r="AF179" s="5" t="s">
        <v>45</v>
      </c>
      <c r="AG179" s="93" t="str">
        <f t="shared" si="198"/>
        <v/>
      </c>
      <c r="AH179" s="93"/>
      <c r="AI179" s="94"/>
      <c r="AK179" s="6" t="str">
        <f t="shared" ref="AK179" si="201">IF(AND(AK183="８割超",AK177="2"),"候補","")</f>
        <v/>
      </c>
      <c r="AL179" s="10" t="str">
        <f t="shared" ref="AL179" si="202">$AM$25</f>
        <v>←正当理由Ⅳに該当しない８割超の場合：候補</v>
      </c>
    </row>
    <row r="180" spans="1:38" ht="18.75" customHeight="1" x14ac:dyDescent="0.45">
      <c r="A180" s="80"/>
      <c r="B180" s="81"/>
      <c r="C180" s="129" t="str">
        <f>$C$26</f>
        <v>紹介率
最高法人</v>
      </c>
      <c r="D180" s="130"/>
      <c r="E180" s="131"/>
      <c r="F180" s="138" t="str">
        <f>$F$26</f>
        <v>法人所在地</v>
      </c>
      <c r="G180" s="139"/>
      <c r="H180" s="139"/>
      <c r="I180" s="140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141"/>
      <c r="AH180" s="141"/>
      <c r="AI180" s="142"/>
      <c r="AK180" s="6">
        <f t="shared" ref="AK180" si="203">IF(AND(T177&lt;=$T$22,V177&lt;=$V$22,X177&lt;=$X$22,Z177&lt;=$Z$22,AB177&lt;=$AB$22,AD177&lt;=$AD$22),0,1)</f>
        <v>0</v>
      </c>
      <c r="AL180" s="10" t="str">
        <f t="shared" ref="AL180" si="204">$AM$26</f>
        <v>←給付管理総数超過　０：なし、１：エラー</v>
      </c>
    </row>
    <row r="181" spans="1:38" x14ac:dyDescent="0.45">
      <c r="A181" s="80"/>
      <c r="B181" s="81"/>
      <c r="C181" s="132"/>
      <c r="D181" s="133"/>
      <c r="E181" s="134"/>
      <c r="F181" s="143" t="str">
        <f>$F$27</f>
        <v>法人名</v>
      </c>
      <c r="G181" s="144"/>
      <c r="H181" s="144"/>
      <c r="I181" s="145"/>
      <c r="J181" s="146"/>
      <c r="K181" s="146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6"/>
      <c r="W181" s="146"/>
      <c r="X181" s="146"/>
      <c r="Y181" s="146"/>
      <c r="Z181" s="146"/>
      <c r="AA181" s="146"/>
      <c r="AB181" s="146"/>
      <c r="AC181" s="146"/>
      <c r="AD181" s="146"/>
      <c r="AE181" s="146"/>
      <c r="AF181" s="146"/>
      <c r="AG181" s="146"/>
      <c r="AH181" s="146"/>
      <c r="AI181" s="147"/>
      <c r="AK181" s="6"/>
      <c r="AL181" s="10"/>
    </row>
    <row r="182" spans="1:38" ht="24" customHeight="1" thickBot="1" x14ac:dyDescent="0.5">
      <c r="A182" s="80"/>
      <c r="B182" s="81"/>
      <c r="C182" s="132"/>
      <c r="D182" s="133"/>
      <c r="E182" s="134"/>
      <c r="F182" s="148" t="str">
        <f>$F$28</f>
        <v>事業所名</v>
      </c>
      <c r="G182" s="149"/>
      <c r="H182" s="149"/>
      <c r="I182" s="150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2"/>
      <c r="U182" s="153" t="str">
        <f>$U$28</f>
        <v>(控除した場合)(B－C)÷A×１００</v>
      </c>
      <c r="V182" s="154"/>
      <c r="W182" s="154"/>
      <c r="X182" s="154"/>
      <c r="Y182" s="154"/>
      <c r="Z182" s="154"/>
      <c r="AA182" s="154"/>
      <c r="AB182" s="154"/>
      <c r="AC182" s="155"/>
      <c r="AD182" s="156" t="str">
        <f>IFERROR(ROUND((AG178-AG179)/AG177,4)*100,"")</f>
        <v/>
      </c>
      <c r="AE182" s="156"/>
      <c r="AF182" s="156"/>
      <c r="AG182" s="156"/>
      <c r="AH182" s="161" t="s">
        <v>47</v>
      </c>
      <c r="AI182" s="158"/>
      <c r="AK182" s="6" t="str">
        <f t="shared" ref="AK182" si="205">IF(AK183="８割超",A177,"")</f>
        <v/>
      </c>
      <c r="AL182" s="10" t="str">
        <f t="shared" ref="AL182" si="206">$AM$28</f>
        <v>←８割超の場合サービス名出力</v>
      </c>
    </row>
    <row r="183" spans="1:38" ht="24" customHeight="1" thickTop="1" thickBot="1" x14ac:dyDescent="0.5">
      <c r="A183" s="80"/>
      <c r="B183" s="81"/>
      <c r="C183" s="132"/>
      <c r="D183" s="133"/>
      <c r="E183" s="134"/>
      <c r="F183" s="108" t="str">
        <f>$F$29</f>
        <v>紹介率</v>
      </c>
      <c r="G183" s="109"/>
      <c r="H183" s="109"/>
      <c r="I183" s="110"/>
      <c r="J183" s="111" t="str">
        <f>$J$29</f>
        <v>※小数点第２位以下四捨五入</v>
      </c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12" t="str">
        <f>$U$29</f>
        <v>　 (控除前)　　B÷A×１００</v>
      </c>
      <c r="V183" s="112"/>
      <c r="W183" s="112"/>
      <c r="X183" s="112"/>
      <c r="Y183" s="112"/>
      <c r="Z183" s="112"/>
      <c r="AA183" s="112"/>
      <c r="AB183" s="112"/>
      <c r="AC183" s="113"/>
      <c r="AD183" s="114" t="str">
        <f>IFERROR(ROUND(AG178/AG177,4)*100,"")</f>
        <v/>
      </c>
      <c r="AE183" s="115"/>
      <c r="AF183" s="115"/>
      <c r="AG183" s="116"/>
      <c r="AH183" s="159"/>
      <c r="AI183" s="160"/>
      <c r="AK183" s="6" t="str">
        <f>IF(AND(AD183="",AK187=FALSE),"未入力",IF(AK187=TRUE,"未利用",IF(AD183&lt;=80,"対象外","８割超")))</f>
        <v>未入力</v>
      </c>
      <c r="AL183" s="10" t="str">
        <f t="shared" ref="AL183" si="207">$AM$29</f>
        <v>←８割超</v>
      </c>
    </row>
    <row r="184" spans="1:38" ht="18.75" customHeight="1" thickTop="1" x14ac:dyDescent="0.45">
      <c r="A184" s="80"/>
      <c r="B184" s="81"/>
      <c r="C184" s="132"/>
      <c r="D184" s="133"/>
      <c r="E184" s="134"/>
      <c r="F184" s="117" t="str">
        <f>$F$30</f>
        <v>(Ｃ)欄の内訳</v>
      </c>
      <c r="G184" s="118"/>
      <c r="H184" s="118"/>
      <c r="I184" s="118"/>
      <c r="J184" s="119"/>
      <c r="K184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24"/>
      <c r="AD184" s="125"/>
      <c r="AE184" s="125"/>
      <c r="AF184" s="125"/>
      <c r="AG184" s="125"/>
      <c r="AH184" s="124"/>
      <c r="AI184" s="126"/>
      <c r="AK184" s="6"/>
      <c r="AL184" s="10"/>
    </row>
    <row r="185" spans="1:38" ht="9.75" customHeight="1" x14ac:dyDescent="0.45">
      <c r="A185" s="80"/>
      <c r="B185" s="81"/>
      <c r="C185" s="135"/>
      <c r="D185" s="136"/>
      <c r="E185" s="137"/>
      <c r="F185" s="120"/>
      <c r="G185" s="121"/>
      <c r="H185" s="121"/>
      <c r="I185" s="121"/>
      <c r="J185" s="122"/>
      <c r="K185" s="127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8"/>
      <c r="AK185" s="6"/>
      <c r="AL185" s="10"/>
    </row>
    <row r="186" spans="1:38" x14ac:dyDescent="0.45">
      <c r="A186" s="98"/>
      <c r="B186" s="99"/>
      <c r="C186" s="99"/>
      <c r="D186" s="99"/>
      <c r="E186" s="100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5"/>
      <c r="AK186" s="6" t="str">
        <f t="shared" ref="AK186" si="208">IF(F186="","","W")</f>
        <v/>
      </c>
      <c r="AL186" s="10" t="str">
        <f t="shared" ref="AL186" si="209">$AM$32</f>
        <v>←内訳記載した場合：W</v>
      </c>
    </row>
    <row r="187" spans="1:38" ht="19.5" thickBot="1" x14ac:dyDescent="0.5">
      <c r="A187" s="101"/>
      <c r="B187" s="102"/>
      <c r="C187" s="102"/>
      <c r="D187" s="102"/>
      <c r="E187" s="103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7"/>
      <c r="AK187" s="6" t="b">
        <v>0</v>
      </c>
      <c r="AL187" s="27" t="str">
        <f t="shared" ref="AL187" si="210">$AM$33</f>
        <v>←本サービス未利用チェック</v>
      </c>
    </row>
    <row r="188" spans="1:38" ht="19.5" x14ac:dyDescent="0.45">
      <c r="A188" s="78" t="s">
        <v>60</v>
      </c>
      <c r="B188" s="79"/>
      <c r="C188" s="82" t="str">
        <f>A188</f>
        <v>地域密着型特定施設入居者生活介護※</v>
      </c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4"/>
      <c r="T188" s="85"/>
      <c r="U188" s="86"/>
      <c r="V188" s="85"/>
      <c r="W188" s="86"/>
      <c r="X188" s="85"/>
      <c r="Y188" s="86"/>
      <c r="Z188" s="85"/>
      <c r="AA188" s="86"/>
      <c r="AB188" s="85"/>
      <c r="AC188" s="86"/>
      <c r="AD188" s="85"/>
      <c r="AE188" s="86"/>
      <c r="AF188" s="4" t="s">
        <v>43</v>
      </c>
      <c r="AG188" s="87" t="str">
        <f>IF(SUM(T188:AE188)=0,"",SUM(T188:AE188))</f>
        <v/>
      </c>
      <c r="AH188" s="87"/>
      <c r="AI188" s="88"/>
      <c r="AK188" s="7" t="str">
        <f t="shared" ref="AK188" si="211">IFERROR(IF(AVERAGE(T188:AE188)&lt;=10,"1","2"),"")</f>
        <v/>
      </c>
      <c r="AL188" s="25" t="str">
        <f t="shared" ref="AL188" si="212">$AM$23</f>
        <v>←正当理由Ⅳに該当　１：する、２：しない</v>
      </c>
    </row>
    <row r="189" spans="1:38" ht="19.5" x14ac:dyDescent="0.45">
      <c r="A189" s="80"/>
      <c r="B189" s="81"/>
      <c r="C189" s="95" t="str">
        <f>$C$24</f>
        <v>うち、紹介率最高法人を位置付けた計画数</v>
      </c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7"/>
      <c r="T189" s="91"/>
      <c r="U189" s="92"/>
      <c r="V189" s="91"/>
      <c r="W189" s="92"/>
      <c r="X189" s="91"/>
      <c r="Y189" s="92"/>
      <c r="Z189" s="91"/>
      <c r="AA189" s="92"/>
      <c r="AB189" s="91"/>
      <c r="AC189" s="92"/>
      <c r="AD189" s="91"/>
      <c r="AE189" s="92"/>
      <c r="AF189" s="5" t="s">
        <v>44</v>
      </c>
      <c r="AG189" s="93" t="str">
        <f t="shared" ref="AG189:AG190" si="213">IF(SUM(T189:AE189)=0,"",SUM(T189:AE189))</f>
        <v/>
      </c>
      <c r="AH189" s="93"/>
      <c r="AI189" s="94"/>
      <c r="AK189" s="6" t="str">
        <f t="shared" ref="AK189" si="214">IF(AND(AK194="８割超",AK188="1"),"正当理由Ⅳ","")</f>
        <v/>
      </c>
      <c r="AL189" s="10" t="str">
        <f t="shared" ref="AL189" si="215">$AM$24</f>
        <v>←８割超かつ正当理由ⅣorⅤ・Ⅵに該当する場合表示</v>
      </c>
    </row>
    <row r="190" spans="1:38" ht="19.5" x14ac:dyDescent="0.45">
      <c r="A190" s="80"/>
      <c r="B190" s="81"/>
      <c r="C190" s="95" t="str">
        <f>$C$25</f>
        <v>うち、判定から控除すべき正当な理由がある計画数</v>
      </c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7"/>
      <c r="T190" s="91"/>
      <c r="U190" s="92"/>
      <c r="V190" s="91"/>
      <c r="W190" s="92"/>
      <c r="X190" s="91"/>
      <c r="Y190" s="92"/>
      <c r="Z190" s="91"/>
      <c r="AA190" s="92"/>
      <c r="AB190" s="91"/>
      <c r="AC190" s="92"/>
      <c r="AD190" s="91"/>
      <c r="AE190" s="92"/>
      <c r="AF190" s="5" t="s">
        <v>45</v>
      </c>
      <c r="AG190" s="93" t="str">
        <f t="shared" si="213"/>
        <v/>
      </c>
      <c r="AH190" s="93"/>
      <c r="AI190" s="94"/>
      <c r="AK190" s="6" t="str">
        <f t="shared" ref="AK190" si="216">IF(AND(AK194="８割超",AK188="2"),"候補","")</f>
        <v/>
      </c>
      <c r="AL190" s="10" t="str">
        <f t="shared" ref="AL190" si="217">$AM$25</f>
        <v>←正当理由Ⅳに該当しない８割超の場合：候補</v>
      </c>
    </row>
    <row r="191" spans="1:38" ht="18.75" customHeight="1" x14ac:dyDescent="0.45">
      <c r="A191" s="80"/>
      <c r="B191" s="81"/>
      <c r="C191" s="129" t="str">
        <f>$C$26</f>
        <v>紹介率
最高法人</v>
      </c>
      <c r="D191" s="130"/>
      <c r="E191" s="131"/>
      <c r="F191" s="138" t="str">
        <f>$F$26</f>
        <v>法人所在地</v>
      </c>
      <c r="G191" s="139"/>
      <c r="H191" s="139"/>
      <c r="I191" s="140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1"/>
      <c r="AI191" s="142"/>
      <c r="AK191" s="6">
        <f t="shared" ref="AK191" si="218">IF(AND(T188&lt;=$T$22,V188&lt;=$V$22,X188&lt;=$X$22,Z188&lt;=$Z$22,AB188&lt;=$AB$22,AD188&lt;=$AD$22),0,1)</f>
        <v>0</v>
      </c>
      <c r="AL191" s="10" t="str">
        <f t="shared" ref="AL191" si="219">$AM$26</f>
        <v>←給付管理総数超過　０：なし、１：エラー</v>
      </c>
    </row>
    <row r="192" spans="1:38" x14ac:dyDescent="0.45">
      <c r="A192" s="80"/>
      <c r="B192" s="81"/>
      <c r="C192" s="132"/>
      <c r="D192" s="133"/>
      <c r="E192" s="134"/>
      <c r="F192" s="143" t="str">
        <f>$F$27</f>
        <v>法人名</v>
      </c>
      <c r="G192" s="144"/>
      <c r="H192" s="144"/>
      <c r="I192" s="145"/>
      <c r="J192" s="14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  <c r="AB192" s="146"/>
      <c r="AC192" s="146"/>
      <c r="AD192" s="146"/>
      <c r="AE192" s="146"/>
      <c r="AF192" s="146"/>
      <c r="AG192" s="146"/>
      <c r="AH192" s="146"/>
      <c r="AI192" s="147"/>
      <c r="AK192" s="6"/>
      <c r="AL192" s="10"/>
    </row>
    <row r="193" spans="1:38" ht="24" customHeight="1" thickBot="1" x14ac:dyDescent="0.5">
      <c r="A193" s="80"/>
      <c r="B193" s="81"/>
      <c r="C193" s="132"/>
      <c r="D193" s="133"/>
      <c r="E193" s="134"/>
      <c r="F193" s="148" t="str">
        <f>$F$28</f>
        <v>事業所名</v>
      </c>
      <c r="G193" s="149"/>
      <c r="H193" s="149"/>
      <c r="I193" s="150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2"/>
      <c r="U193" s="153" t="str">
        <f>$U$28</f>
        <v>(控除した場合)(B－C)÷A×１００</v>
      </c>
      <c r="V193" s="154"/>
      <c r="W193" s="154"/>
      <c r="X193" s="154"/>
      <c r="Y193" s="154"/>
      <c r="Z193" s="154"/>
      <c r="AA193" s="154"/>
      <c r="AB193" s="154"/>
      <c r="AC193" s="155"/>
      <c r="AD193" s="156" t="str">
        <f>IFERROR(ROUND((AG189-AG190)/AG188,4)*100,"")</f>
        <v/>
      </c>
      <c r="AE193" s="156"/>
      <c r="AF193" s="156"/>
      <c r="AG193" s="156"/>
      <c r="AH193" s="161" t="s">
        <v>47</v>
      </c>
      <c r="AI193" s="158"/>
      <c r="AK193" s="6" t="str">
        <f t="shared" ref="AK193" si="220">IF(AK194="８割超",A188,"")</f>
        <v/>
      </c>
      <c r="AL193" s="10" t="str">
        <f t="shared" ref="AL193" si="221">$AM$28</f>
        <v>←８割超の場合サービス名出力</v>
      </c>
    </row>
    <row r="194" spans="1:38" ht="24" customHeight="1" thickTop="1" thickBot="1" x14ac:dyDescent="0.5">
      <c r="A194" s="80"/>
      <c r="B194" s="81"/>
      <c r="C194" s="132"/>
      <c r="D194" s="133"/>
      <c r="E194" s="134"/>
      <c r="F194" s="108" t="str">
        <f>$F$29</f>
        <v>紹介率</v>
      </c>
      <c r="G194" s="109"/>
      <c r="H194" s="109"/>
      <c r="I194" s="110"/>
      <c r="J194" s="111" t="str">
        <f>$J$29</f>
        <v>※小数点第２位以下四捨五入</v>
      </c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12" t="str">
        <f>$U$29</f>
        <v>　 (控除前)　　B÷A×１００</v>
      </c>
      <c r="V194" s="112"/>
      <c r="W194" s="112"/>
      <c r="X194" s="112"/>
      <c r="Y194" s="112"/>
      <c r="Z194" s="112"/>
      <c r="AA194" s="112"/>
      <c r="AB194" s="112"/>
      <c r="AC194" s="113"/>
      <c r="AD194" s="114" t="str">
        <f>IFERROR(ROUND(AG189/AG188,4)*100,"")</f>
        <v/>
      </c>
      <c r="AE194" s="115"/>
      <c r="AF194" s="115"/>
      <c r="AG194" s="116"/>
      <c r="AH194" s="159"/>
      <c r="AI194" s="160"/>
      <c r="AK194" s="6" t="str">
        <f>IF(AND(AD194="",AK198=FALSE),"未入力",IF(AK198=TRUE,"未利用",IF(AD194&lt;=80,"対象外","８割超")))</f>
        <v>未入力</v>
      </c>
      <c r="AL194" s="10" t="str">
        <f t="shared" ref="AL194" si="222">$AM$29</f>
        <v>←８割超</v>
      </c>
    </row>
    <row r="195" spans="1:38" ht="18.75" customHeight="1" thickTop="1" x14ac:dyDescent="0.45">
      <c r="A195" s="80"/>
      <c r="B195" s="81"/>
      <c r="C195" s="132"/>
      <c r="D195" s="133"/>
      <c r="E195" s="134"/>
      <c r="F195" s="117" t="str">
        <f>$F$30</f>
        <v>(Ｃ)欄の内訳</v>
      </c>
      <c r="G195" s="118"/>
      <c r="H195" s="118"/>
      <c r="I195" s="118"/>
      <c r="J195" s="119"/>
      <c r="K195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  <c r="AC195" s="124"/>
      <c r="AD195" s="125"/>
      <c r="AE195" s="125"/>
      <c r="AF195" s="125"/>
      <c r="AG195" s="125"/>
      <c r="AH195" s="124"/>
      <c r="AI195" s="126"/>
      <c r="AK195" s="6"/>
      <c r="AL195" s="10"/>
    </row>
    <row r="196" spans="1:38" ht="9.75" customHeight="1" x14ac:dyDescent="0.45">
      <c r="A196" s="80"/>
      <c r="B196" s="81"/>
      <c r="C196" s="135"/>
      <c r="D196" s="136"/>
      <c r="E196" s="137"/>
      <c r="F196" s="120"/>
      <c r="G196" s="121"/>
      <c r="H196" s="121"/>
      <c r="I196" s="121"/>
      <c r="J196" s="122"/>
      <c r="K196" s="127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8"/>
      <c r="AK196" s="6"/>
      <c r="AL196" s="10"/>
    </row>
    <row r="197" spans="1:38" x14ac:dyDescent="0.45">
      <c r="A197" s="98"/>
      <c r="B197" s="99"/>
      <c r="C197" s="99"/>
      <c r="D197" s="99"/>
      <c r="E197" s="100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5"/>
      <c r="AK197" s="6" t="str">
        <f t="shared" ref="AK197" si="223">IF(F197="","","W")</f>
        <v/>
      </c>
      <c r="AL197" s="10" t="str">
        <f t="shared" ref="AL197" si="224">$AM$32</f>
        <v>←内訳記載した場合：W</v>
      </c>
    </row>
    <row r="198" spans="1:38" ht="19.5" thickBot="1" x14ac:dyDescent="0.5">
      <c r="A198" s="101"/>
      <c r="B198" s="102"/>
      <c r="C198" s="102"/>
      <c r="D198" s="102"/>
      <c r="E198" s="103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7"/>
      <c r="AK198" s="6" t="b">
        <v>0</v>
      </c>
      <c r="AL198" s="27" t="str">
        <f t="shared" ref="AL198" si="225">$AM$33</f>
        <v>←本サービス未利用チェック</v>
      </c>
    </row>
    <row r="199" spans="1:38" ht="19.5" x14ac:dyDescent="0.45">
      <c r="A199" s="78" t="s">
        <v>61</v>
      </c>
      <c r="B199" s="79"/>
      <c r="C199" s="82" t="str">
        <f>A199</f>
        <v>看護小規模多機能型居宅介護※</v>
      </c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4"/>
      <c r="T199" s="85"/>
      <c r="U199" s="86"/>
      <c r="V199" s="85"/>
      <c r="W199" s="86"/>
      <c r="X199" s="85"/>
      <c r="Y199" s="86"/>
      <c r="Z199" s="85"/>
      <c r="AA199" s="86"/>
      <c r="AB199" s="85"/>
      <c r="AC199" s="86"/>
      <c r="AD199" s="85"/>
      <c r="AE199" s="86"/>
      <c r="AF199" s="4" t="s">
        <v>43</v>
      </c>
      <c r="AG199" s="87" t="str">
        <f>IF(SUM(T199:AE199)=0,"",SUM(T199:AE199))</f>
        <v/>
      </c>
      <c r="AH199" s="87"/>
      <c r="AI199" s="88"/>
      <c r="AK199" s="7" t="str">
        <f t="shared" ref="AK199" si="226">IFERROR(IF(AVERAGE(T199:AE199)&lt;=10,"1","2"),"")</f>
        <v/>
      </c>
      <c r="AL199" s="25" t="str">
        <f t="shared" ref="AL199" si="227">$AM$23</f>
        <v>←正当理由Ⅳに該当　１：する、２：しない</v>
      </c>
    </row>
    <row r="200" spans="1:38" ht="19.5" x14ac:dyDescent="0.45">
      <c r="A200" s="80"/>
      <c r="B200" s="81"/>
      <c r="C200" s="95" t="str">
        <f>$C$24</f>
        <v>うち、紹介率最高法人を位置付けた計画数</v>
      </c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7"/>
      <c r="T200" s="91"/>
      <c r="U200" s="92"/>
      <c r="V200" s="91"/>
      <c r="W200" s="92"/>
      <c r="X200" s="91"/>
      <c r="Y200" s="92"/>
      <c r="Z200" s="91"/>
      <c r="AA200" s="92"/>
      <c r="AB200" s="91"/>
      <c r="AC200" s="92"/>
      <c r="AD200" s="91"/>
      <c r="AE200" s="92"/>
      <c r="AF200" s="5" t="s">
        <v>44</v>
      </c>
      <c r="AG200" s="93" t="str">
        <f t="shared" ref="AG200:AG201" si="228">IF(SUM(T200:AE200)=0,"",SUM(T200:AE200))</f>
        <v/>
      </c>
      <c r="AH200" s="93"/>
      <c r="AI200" s="94"/>
      <c r="AK200" s="6" t="str">
        <f t="shared" ref="AK200" si="229">IF(AND(AK205="８割超",AK199="1"),"正当理由Ⅳ","")</f>
        <v/>
      </c>
      <c r="AL200" s="10" t="str">
        <f t="shared" ref="AL200" si="230">$AM$24</f>
        <v>←８割超かつ正当理由ⅣorⅤ・Ⅵに該当する場合表示</v>
      </c>
    </row>
    <row r="201" spans="1:38" ht="19.5" x14ac:dyDescent="0.45">
      <c r="A201" s="80"/>
      <c r="B201" s="81"/>
      <c r="C201" s="95" t="str">
        <f>$C$25</f>
        <v>うち、判定から控除すべき正当な理由がある計画数</v>
      </c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7"/>
      <c r="T201" s="91"/>
      <c r="U201" s="92"/>
      <c r="V201" s="91"/>
      <c r="W201" s="92"/>
      <c r="X201" s="91"/>
      <c r="Y201" s="92"/>
      <c r="Z201" s="91"/>
      <c r="AA201" s="92"/>
      <c r="AB201" s="91"/>
      <c r="AC201" s="92"/>
      <c r="AD201" s="91"/>
      <c r="AE201" s="92"/>
      <c r="AF201" s="5" t="s">
        <v>45</v>
      </c>
      <c r="AG201" s="93" t="str">
        <f t="shared" si="228"/>
        <v/>
      </c>
      <c r="AH201" s="93"/>
      <c r="AI201" s="94"/>
      <c r="AK201" s="6" t="str">
        <f t="shared" ref="AK201" si="231">IF(AND(AK205="８割超",AK199="2"),"候補","")</f>
        <v/>
      </c>
      <c r="AL201" s="10" t="str">
        <f t="shared" ref="AL201" si="232">$AM$25</f>
        <v>←正当理由Ⅳに該当しない８割超の場合：候補</v>
      </c>
    </row>
    <row r="202" spans="1:38" ht="18.75" customHeight="1" x14ac:dyDescent="0.45">
      <c r="A202" s="80"/>
      <c r="B202" s="81"/>
      <c r="C202" s="129" t="str">
        <f>$C$26</f>
        <v>紹介率
最高法人</v>
      </c>
      <c r="D202" s="130"/>
      <c r="E202" s="131"/>
      <c r="F202" s="138" t="str">
        <f>$F$26</f>
        <v>法人所在地</v>
      </c>
      <c r="G202" s="139"/>
      <c r="H202" s="139"/>
      <c r="I202" s="140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41"/>
      <c r="AC202" s="141"/>
      <c r="AD202" s="141"/>
      <c r="AE202" s="141"/>
      <c r="AF202" s="141"/>
      <c r="AG202" s="141"/>
      <c r="AH202" s="141"/>
      <c r="AI202" s="142"/>
      <c r="AK202" s="6">
        <f>IF(AND(T199&lt;=$T$22,V199&lt;=$V$22,X199&lt;=$X$22,Z199&lt;=$Z$22,AB199&lt;=$AB$22,AD199&lt;=$AD$22),0,1)</f>
        <v>0</v>
      </c>
      <c r="AL202" s="10" t="str">
        <f t="shared" ref="AL202" si="233">$AM$26</f>
        <v>←給付管理総数超過　０：なし、１：エラー</v>
      </c>
    </row>
    <row r="203" spans="1:38" x14ac:dyDescent="0.45">
      <c r="A203" s="80"/>
      <c r="B203" s="81"/>
      <c r="C203" s="132"/>
      <c r="D203" s="133"/>
      <c r="E203" s="134"/>
      <c r="F203" s="143" t="str">
        <f>$F$27</f>
        <v>法人名</v>
      </c>
      <c r="G203" s="144"/>
      <c r="H203" s="144"/>
      <c r="I203" s="145"/>
      <c r="J203" s="146"/>
      <c r="K203" s="146"/>
      <c r="L203" s="146"/>
      <c r="M203" s="146"/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46"/>
      <c r="AA203" s="146"/>
      <c r="AB203" s="146"/>
      <c r="AC203" s="146"/>
      <c r="AD203" s="146"/>
      <c r="AE203" s="146"/>
      <c r="AF203" s="146"/>
      <c r="AG203" s="146"/>
      <c r="AH203" s="146"/>
      <c r="AI203" s="147"/>
      <c r="AK203" s="6"/>
      <c r="AL203" s="10"/>
    </row>
    <row r="204" spans="1:38" ht="24" customHeight="1" thickBot="1" x14ac:dyDescent="0.5">
      <c r="A204" s="80"/>
      <c r="B204" s="81"/>
      <c r="C204" s="132"/>
      <c r="D204" s="133"/>
      <c r="E204" s="134"/>
      <c r="F204" s="148" t="str">
        <f>$F$28</f>
        <v>事業所名</v>
      </c>
      <c r="G204" s="149"/>
      <c r="H204" s="149"/>
      <c r="I204" s="150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2"/>
      <c r="U204" s="153" t="str">
        <f>$U$28</f>
        <v>(控除した場合)(B－C)÷A×１００</v>
      </c>
      <c r="V204" s="154"/>
      <c r="W204" s="154"/>
      <c r="X204" s="154"/>
      <c r="Y204" s="154"/>
      <c r="Z204" s="154"/>
      <c r="AA204" s="154"/>
      <c r="AB204" s="154"/>
      <c r="AC204" s="155"/>
      <c r="AD204" s="156" t="str">
        <f>IFERROR(ROUND((AG200-AG201)/AG199,4)*100,"")</f>
        <v/>
      </c>
      <c r="AE204" s="156"/>
      <c r="AF204" s="156"/>
      <c r="AG204" s="156"/>
      <c r="AH204" s="161" t="s">
        <v>47</v>
      </c>
      <c r="AI204" s="158"/>
      <c r="AK204" s="6" t="str">
        <f t="shared" ref="AK204" si="234">IF(AK205="８割超",A199,"")</f>
        <v/>
      </c>
      <c r="AL204" s="10" t="str">
        <f t="shared" ref="AL204" si="235">$AM$28</f>
        <v>←８割超の場合サービス名出力</v>
      </c>
    </row>
    <row r="205" spans="1:38" ht="24" customHeight="1" thickTop="1" thickBot="1" x14ac:dyDescent="0.5">
      <c r="A205" s="80"/>
      <c r="B205" s="81"/>
      <c r="C205" s="132"/>
      <c r="D205" s="133"/>
      <c r="E205" s="134"/>
      <c r="F205" s="108" t="str">
        <f>$F$29</f>
        <v>紹介率</v>
      </c>
      <c r="G205" s="109"/>
      <c r="H205" s="109"/>
      <c r="I205" s="110"/>
      <c r="J205" s="111" t="str">
        <f>$J$29</f>
        <v>※小数点第２位以下四捨五入</v>
      </c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12" t="str">
        <f>$U$29</f>
        <v>　 (控除前)　　B÷A×１００</v>
      </c>
      <c r="V205" s="112"/>
      <c r="W205" s="112"/>
      <c r="X205" s="112"/>
      <c r="Y205" s="112"/>
      <c r="Z205" s="112"/>
      <c r="AA205" s="112"/>
      <c r="AB205" s="112"/>
      <c r="AC205" s="113"/>
      <c r="AD205" s="114" t="str">
        <f>IFERROR(ROUND(AG200/AG199,4)*100,"")</f>
        <v/>
      </c>
      <c r="AE205" s="115"/>
      <c r="AF205" s="115"/>
      <c r="AG205" s="116"/>
      <c r="AH205" s="159"/>
      <c r="AI205" s="160"/>
      <c r="AK205" s="6" t="str">
        <f>IF(AND(AD205="",AK209=FALSE),"未入力",IF(AK209=TRUE,"未利用",IF(AD205&lt;=80,"対象外","８割超")))</f>
        <v>未入力</v>
      </c>
      <c r="AL205" s="10" t="str">
        <f t="shared" ref="AL205" si="236">$AM$29</f>
        <v>←８割超</v>
      </c>
    </row>
    <row r="206" spans="1:38" ht="18.75" customHeight="1" thickTop="1" x14ac:dyDescent="0.45">
      <c r="A206" s="80"/>
      <c r="B206" s="81"/>
      <c r="C206" s="132"/>
      <c r="D206" s="133"/>
      <c r="E206" s="134"/>
      <c r="F206" s="117" t="str">
        <f>$F$30</f>
        <v>(Ｃ)欄の内訳</v>
      </c>
      <c r="G206" s="118"/>
      <c r="H206" s="118"/>
      <c r="I206" s="118"/>
      <c r="J206" s="119"/>
      <c r="K206" s="123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  <c r="AA206" s="124"/>
      <c r="AB206" s="124"/>
      <c r="AC206" s="124"/>
      <c r="AD206" s="125"/>
      <c r="AE206" s="125"/>
      <c r="AF206" s="125"/>
      <c r="AG206" s="125"/>
      <c r="AH206" s="124"/>
      <c r="AI206" s="126"/>
      <c r="AK206" s="6"/>
      <c r="AL206" s="10"/>
    </row>
    <row r="207" spans="1:38" ht="9.75" customHeight="1" x14ac:dyDescent="0.45">
      <c r="A207" s="80"/>
      <c r="B207" s="81"/>
      <c r="C207" s="135"/>
      <c r="D207" s="136"/>
      <c r="E207" s="137"/>
      <c r="F207" s="120"/>
      <c r="G207" s="121"/>
      <c r="H207" s="121"/>
      <c r="I207" s="121"/>
      <c r="J207" s="122"/>
      <c r="K207" s="127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8"/>
      <c r="AK207" s="6"/>
      <c r="AL207" s="10"/>
    </row>
    <row r="208" spans="1:38" x14ac:dyDescent="0.45">
      <c r="A208" s="98"/>
      <c r="B208" s="99"/>
      <c r="C208" s="99"/>
      <c r="D208" s="99"/>
      <c r="E208" s="100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5"/>
      <c r="AK208" s="6" t="str">
        <f>IF(F208="","","W")</f>
        <v/>
      </c>
      <c r="AL208" s="10" t="str">
        <f>$AM$32</f>
        <v>←内訳記載した場合：W</v>
      </c>
    </row>
    <row r="209" spans="1:38" ht="19.5" thickBot="1" x14ac:dyDescent="0.5">
      <c r="A209" s="101"/>
      <c r="B209" s="102"/>
      <c r="C209" s="102"/>
      <c r="D209" s="102"/>
      <c r="E209" s="103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7"/>
      <c r="AK209" s="6" t="b">
        <v>0</v>
      </c>
      <c r="AL209" s="27" t="str">
        <f t="shared" ref="AL209" si="237">$AM$33</f>
        <v>←本サービス未利用チェック</v>
      </c>
    </row>
    <row r="210" spans="1:38" ht="19.5" customHeight="1" x14ac:dyDescent="0.45"/>
    <row r="211" spans="1:38" ht="12" customHeight="1" thickBot="1" x14ac:dyDescent="0.5">
      <c r="A211" s="28"/>
      <c r="B211" s="26"/>
    </row>
    <row r="212" spans="1:38" ht="12" customHeight="1" x14ac:dyDescent="0.45">
      <c r="A212" s="29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25"/>
    </row>
    <row r="213" spans="1:38" ht="31.5" customHeight="1" x14ac:dyDescent="0.45">
      <c r="A213" s="31"/>
      <c r="B213" s="26"/>
      <c r="C213" s="26" t="s">
        <v>64</v>
      </c>
      <c r="D213" s="26"/>
      <c r="E213" s="26"/>
      <c r="F213" s="26"/>
      <c r="G213" s="26"/>
      <c r="H213" s="26"/>
      <c r="I213" s="26"/>
      <c r="J213" s="175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7"/>
      <c r="AA213" s="26"/>
      <c r="AB213" s="26"/>
      <c r="AC213" s="26"/>
      <c r="AD213" s="26"/>
      <c r="AE213" s="26"/>
      <c r="AF213" s="26"/>
      <c r="AG213" s="26"/>
      <c r="AH213" s="26"/>
      <c r="AI213" s="10"/>
      <c r="AK213" s="3">
        <v>0</v>
      </c>
      <c r="AL213" s="9" t="s">
        <v>89</v>
      </c>
    </row>
    <row r="214" spans="1:38" ht="3" customHeight="1" x14ac:dyDescent="0.45">
      <c r="A214" s="31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10"/>
      <c r="AK214" s="3"/>
    </row>
    <row r="215" spans="1:38" ht="18.75" customHeight="1" x14ac:dyDescent="0.45">
      <c r="A215" s="162" t="s">
        <v>102</v>
      </c>
      <c r="B215" s="163"/>
      <c r="C215" s="163"/>
      <c r="D215" s="163"/>
      <c r="E215" s="164"/>
      <c r="F215" s="171" t="str">
        <f>AK28</f>
        <v/>
      </c>
      <c r="G215" s="172"/>
      <c r="H215" s="172"/>
      <c r="I215" s="173" t="str">
        <f>AK24</f>
        <v/>
      </c>
      <c r="J215" s="174"/>
      <c r="K215" s="171" t="str">
        <f>AK39</f>
        <v/>
      </c>
      <c r="L215" s="172"/>
      <c r="M215" s="172"/>
      <c r="N215" s="173" t="str">
        <f>AK35</f>
        <v/>
      </c>
      <c r="O215" s="174"/>
      <c r="P215" s="171" t="str">
        <f>AK50</f>
        <v/>
      </c>
      <c r="Q215" s="172"/>
      <c r="R215" s="172"/>
      <c r="S215" s="173" t="str">
        <f>AK46</f>
        <v/>
      </c>
      <c r="T215" s="174"/>
      <c r="U215" s="171" t="str">
        <f>AK61</f>
        <v/>
      </c>
      <c r="V215" s="172"/>
      <c r="W215" s="172"/>
      <c r="X215" s="173" t="str">
        <f>AK57</f>
        <v/>
      </c>
      <c r="Y215" s="174"/>
      <c r="Z215" s="171" t="str">
        <f>AK72</f>
        <v/>
      </c>
      <c r="AA215" s="172"/>
      <c r="AB215" s="172"/>
      <c r="AC215" s="173" t="str">
        <f>AK68</f>
        <v/>
      </c>
      <c r="AD215" s="174"/>
      <c r="AE215" s="171" t="str">
        <f>AK83</f>
        <v/>
      </c>
      <c r="AF215" s="172"/>
      <c r="AG215" s="172"/>
      <c r="AH215" s="173" t="str">
        <f>AK79</f>
        <v/>
      </c>
      <c r="AI215" s="178"/>
      <c r="AK215" s="13" t="str">
        <f>IF(J213="","","W")</f>
        <v/>
      </c>
      <c r="AL215" s="26" t="s">
        <v>85</v>
      </c>
    </row>
    <row r="216" spans="1:38" x14ac:dyDescent="0.45">
      <c r="A216" s="165"/>
      <c r="B216" s="166"/>
      <c r="C216" s="166"/>
      <c r="D216" s="166"/>
      <c r="E216" s="167"/>
      <c r="F216" s="171" t="str">
        <f>AK94</f>
        <v/>
      </c>
      <c r="G216" s="172"/>
      <c r="H216" s="172"/>
      <c r="I216" s="173" t="str">
        <f>AK90</f>
        <v/>
      </c>
      <c r="J216" s="174"/>
      <c r="K216" s="171" t="str">
        <f>AK105</f>
        <v/>
      </c>
      <c r="L216" s="172"/>
      <c r="M216" s="172"/>
      <c r="N216" s="173" t="str">
        <f>AK101</f>
        <v/>
      </c>
      <c r="O216" s="174"/>
      <c r="P216" s="171" t="str">
        <f>AK116</f>
        <v/>
      </c>
      <c r="Q216" s="172"/>
      <c r="R216" s="172"/>
      <c r="S216" s="173" t="str">
        <f>AK112</f>
        <v/>
      </c>
      <c r="T216" s="174"/>
      <c r="U216" s="171" t="str">
        <f>AK127</f>
        <v/>
      </c>
      <c r="V216" s="172"/>
      <c r="W216" s="172"/>
      <c r="X216" s="173" t="str">
        <f>AK123</f>
        <v/>
      </c>
      <c r="Y216" s="174"/>
      <c r="Z216" s="171" t="str">
        <f>AK138</f>
        <v/>
      </c>
      <c r="AA216" s="172"/>
      <c r="AB216" s="172"/>
      <c r="AC216" s="173" t="str">
        <f>AK134</f>
        <v/>
      </c>
      <c r="AD216" s="174"/>
      <c r="AE216" s="171" t="str">
        <f>AK149</f>
        <v/>
      </c>
      <c r="AF216" s="172"/>
      <c r="AG216" s="172"/>
      <c r="AH216" s="173" t="str">
        <f>AK145</f>
        <v/>
      </c>
      <c r="AI216" s="178"/>
      <c r="AK216" s="3">
        <f>IF(AK22="1","0",COUNTIF($AK$23:$AK$209,"候補"))</f>
        <v>0</v>
      </c>
      <c r="AL216" s="9" t="s">
        <v>92</v>
      </c>
    </row>
    <row r="217" spans="1:38" ht="19.5" thickBot="1" x14ac:dyDescent="0.5">
      <c r="A217" s="168"/>
      <c r="B217" s="169"/>
      <c r="C217" s="169"/>
      <c r="D217" s="169"/>
      <c r="E217" s="170"/>
      <c r="F217" s="179" t="str">
        <f>AK160</f>
        <v/>
      </c>
      <c r="G217" s="180"/>
      <c r="H217" s="180"/>
      <c r="I217" s="181" t="str">
        <f>AK156</f>
        <v/>
      </c>
      <c r="J217" s="182"/>
      <c r="K217" s="179" t="str">
        <f>AK171</f>
        <v/>
      </c>
      <c r="L217" s="180"/>
      <c r="M217" s="180"/>
      <c r="N217" s="181" t="str">
        <f>AK167</f>
        <v/>
      </c>
      <c r="O217" s="182"/>
      <c r="P217" s="179" t="str">
        <f>AK182</f>
        <v/>
      </c>
      <c r="Q217" s="180"/>
      <c r="R217" s="180"/>
      <c r="S217" s="181" t="str">
        <f>AK178</f>
        <v/>
      </c>
      <c r="T217" s="182"/>
      <c r="U217" s="179" t="str">
        <f>AK193</f>
        <v/>
      </c>
      <c r="V217" s="180"/>
      <c r="W217" s="180"/>
      <c r="X217" s="181" t="str">
        <f>AK189</f>
        <v/>
      </c>
      <c r="Y217" s="182"/>
      <c r="Z217" s="179" t="str">
        <f>AK204</f>
        <v/>
      </c>
      <c r="AA217" s="180"/>
      <c r="AB217" s="180"/>
      <c r="AC217" s="181" t="str">
        <f>AK200</f>
        <v/>
      </c>
      <c r="AD217" s="182"/>
      <c r="AE217" s="179"/>
      <c r="AF217" s="180"/>
      <c r="AG217" s="180"/>
      <c r="AH217" s="181"/>
      <c r="AI217" s="184"/>
      <c r="AK217" s="3">
        <f>SUM(AK26,AK37,AK48,AK59,AK70,AK81,AK92,AK103,AK114,AK125,AK136,AK147,AK158,AK169,AK180,AK191,AK202)</f>
        <v>0</v>
      </c>
      <c r="AL217" s="9" t="s">
        <v>96</v>
      </c>
    </row>
    <row r="218" spans="1:38" ht="19.5" thickBot="1" x14ac:dyDescent="0.5"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K218" s="3"/>
    </row>
    <row r="219" spans="1:38" ht="19.5" thickBot="1" x14ac:dyDescent="0.5">
      <c r="A219" s="32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4"/>
      <c r="AK219" s="3">
        <v>0</v>
      </c>
      <c r="AL219" s="9" t="s">
        <v>89</v>
      </c>
    </row>
    <row r="220" spans="1:38" x14ac:dyDescent="0.45">
      <c r="A220" s="183" t="str">
        <f>IF(AK217&gt;0,AK220,IF(AK4=17,"",IF(AK22=1,AK221,IF(AK216=0,AK221,AK222))))</f>
        <v/>
      </c>
      <c r="B220" s="183"/>
      <c r="C220" s="183"/>
      <c r="D220" s="183"/>
      <c r="E220" s="183"/>
      <c r="F220" s="183"/>
      <c r="G220" s="183"/>
      <c r="H220" s="183"/>
      <c r="I220" s="183"/>
      <c r="J220" s="183"/>
      <c r="K220" s="183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  <c r="Z220" s="183"/>
      <c r="AA220" s="183"/>
      <c r="AB220" s="183"/>
      <c r="AC220" s="183"/>
      <c r="AD220" s="183"/>
      <c r="AE220" s="183"/>
      <c r="AF220" s="183"/>
      <c r="AG220" s="183"/>
      <c r="AH220" s="183"/>
      <c r="AI220" s="183"/>
      <c r="AK220" s="9" t="s">
        <v>93</v>
      </c>
    </row>
    <row r="221" spans="1:38" x14ac:dyDescent="0.45">
      <c r="A221" s="183"/>
      <c r="B221" s="183"/>
      <c r="C221" s="183"/>
      <c r="D221" s="183"/>
      <c r="E221" s="183"/>
      <c r="F221" s="183"/>
      <c r="G221" s="183"/>
      <c r="H221" s="183"/>
      <c r="I221" s="183"/>
      <c r="J221" s="183"/>
      <c r="K221" s="183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3"/>
      <c r="W221" s="183"/>
      <c r="X221" s="183"/>
      <c r="Y221" s="183"/>
      <c r="Z221" s="183"/>
      <c r="AA221" s="183"/>
      <c r="AB221" s="183"/>
      <c r="AC221" s="183"/>
      <c r="AD221" s="183"/>
      <c r="AE221" s="183"/>
      <c r="AF221" s="183"/>
      <c r="AG221" s="183"/>
      <c r="AH221" s="183"/>
      <c r="AI221" s="183"/>
      <c r="AK221" s="9" t="s">
        <v>95</v>
      </c>
    </row>
    <row r="222" spans="1:38" x14ac:dyDescent="0.45">
      <c r="AK222" s="9" t="s">
        <v>94</v>
      </c>
    </row>
    <row r="224" spans="1:38" x14ac:dyDescent="0.45">
      <c r="AK224" s="9" t="s">
        <v>95</v>
      </c>
    </row>
  </sheetData>
  <sheetProtection password="CC0B" sheet="1" objects="1" scenarios="1" selectLockedCells="1"/>
  <mergeCells count="819">
    <mergeCell ref="AG201:AI201"/>
    <mergeCell ref="J205:T205"/>
    <mergeCell ref="U205:AC205"/>
    <mergeCell ref="AD205:AG205"/>
    <mergeCell ref="F206:J207"/>
    <mergeCell ref="K206:AI207"/>
    <mergeCell ref="A208:E209"/>
    <mergeCell ref="F208:AI209"/>
    <mergeCell ref="C202:E207"/>
    <mergeCell ref="F202:I202"/>
    <mergeCell ref="J202:AI202"/>
    <mergeCell ref="F203:I203"/>
    <mergeCell ref="J203:AI203"/>
    <mergeCell ref="F204:I204"/>
    <mergeCell ref="J204:T204"/>
    <mergeCell ref="U204:AC204"/>
    <mergeCell ref="AD204:AG204"/>
    <mergeCell ref="AH204:AI205"/>
    <mergeCell ref="A199:B207"/>
    <mergeCell ref="C201:S201"/>
    <mergeCell ref="T201:U201"/>
    <mergeCell ref="V201:W201"/>
    <mergeCell ref="X201:Y201"/>
    <mergeCell ref="Z201:AA201"/>
    <mergeCell ref="AG199:AI199"/>
    <mergeCell ref="C200:S200"/>
    <mergeCell ref="T200:U200"/>
    <mergeCell ref="V200:W200"/>
    <mergeCell ref="X200:Y200"/>
    <mergeCell ref="Z200:AA200"/>
    <mergeCell ref="AB200:AC200"/>
    <mergeCell ref="AD200:AE200"/>
    <mergeCell ref="AG200:AI200"/>
    <mergeCell ref="C199:S199"/>
    <mergeCell ref="T199:U199"/>
    <mergeCell ref="V199:W199"/>
    <mergeCell ref="X199:Y199"/>
    <mergeCell ref="Z199:AA199"/>
    <mergeCell ref="AB199:AC199"/>
    <mergeCell ref="AD199:AE199"/>
    <mergeCell ref="AB201:AC201"/>
    <mergeCell ref="AD201:AE201"/>
    <mergeCell ref="AG190:AI190"/>
    <mergeCell ref="AD194:AG194"/>
    <mergeCell ref="F195:J196"/>
    <mergeCell ref="K195:AI196"/>
    <mergeCell ref="A197:E198"/>
    <mergeCell ref="F197:AI198"/>
    <mergeCell ref="AB188:AC188"/>
    <mergeCell ref="AD188:AE188"/>
    <mergeCell ref="AG188:AI188"/>
    <mergeCell ref="C189:S189"/>
    <mergeCell ref="T189:U189"/>
    <mergeCell ref="V189:W189"/>
    <mergeCell ref="X189:Y189"/>
    <mergeCell ref="Z189:AA189"/>
    <mergeCell ref="AB189:AC189"/>
    <mergeCell ref="AD189:AE189"/>
    <mergeCell ref="C188:S188"/>
    <mergeCell ref="T188:U188"/>
    <mergeCell ref="V188:W188"/>
    <mergeCell ref="X188:Y188"/>
    <mergeCell ref="Z188:AA188"/>
    <mergeCell ref="AG189:AI189"/>
    <mergeCell ref="A188:B196"/>
    <mergeCell ref="U194:AC194"/>
    <mergeCell ref="J183:T183"/>
    <mergeCell ref="U183:AC183"/>
    <mergeCell ref="AD183:AG183"/>
    <mergeCell ref="F184:J185"/>
    <mergeCell ref="K184:AI185"/>
    <mergeCell ref="A186:E187"/>
    <mergeCell ref="F186:AI187"/>
    <mergeCell ref="AB190:AC190"/>
    <mergeCell ref="AD190:AE190"/>
    <mergeCell ref="AB177:AC177"/>
    <mergeCell ref="AD177:AE177"/>
    <mergeCell ref="AG177:AI177"/>
    <mergeCell ref="C180:E185"/>
    <mergeCell ref="F180:I180"/>
    <mergeCell ref="J180:AI180"/>
    <mergeCell ref="J182:T182"/>
    <mergeCell ref="U182:AC182"/>
    <mergeCell ref="AD182:AG182"/>
    <mergeCell ref="AH182:AI183"/>
    <mergeCell ref="Z179:AA179"/>
    <mergeCell ref="AB179:AC179"/>
    <mergeCell ref="C178:S178"/>
    <mergeCell ref="T178:U178"/>
    <mergeCell ref="V178:W178"/>
    <mergeCell ref="X178:Y178"/>
    <mergeCell ref="F173:J174"/>
    <mergeCell ref="K173:AI174"/>
    <mergeCell ref="A175:E176"/>
    <mergeCell ref="F175:AI176"/>
    <mergeCell ref="A177:B185"/>
    <mergeCell ref="C177:S177"/>
    <mergeCell ref="T177:U177"/>
    <mergeCell ref="V177:W177"/>
    <mergeCell ref="X177:Y177"/>
    <mergeCell ref="Z177:AA177"/>
    <mergeCell ref="F181:I181"/>
    <mergeCell ref="J181:AI181"/>
    <mergeCell ref="F182:I182"/>
    <mergeCell ref="F183:I183"/>
    <mergeCell ref="AD179:AE179"/>
    <mergeCell ref="AG179:AI179"/>
    <mergeCell ref="Z178:AA178"/>
    <mergeCell ref="AB178:AC178"/>
    <mergeCell ref="AD178:AE178"/>
    <mergeCell ref="AG178:AI178"/>
    <mergeCell ref="C179:S179"/>
    <mergeCell ref="T179:U179"/>
    <mergeCell ref="V179:W179"/>
    <mergeCell ref="X179:Y179"/>
    <mergeCell ref="AG157:AI157"/>
    <mergeCell ref="F164:AI165"/>
    <mergeCell ref="A166:B174"/>
    <mergeCell ref="C169:E174"/>
    <mergeCell ref="J171:T171"/>
    <mergeCell ref="U171:AC171"/>
    <mergeCell ref="AD171:AG171"/>
    <mergeCell ref="AH171:AI172"/>
    <mergeCell ref="J172:T172"/>
    <mergeCell ref="U172:AC172"/>
    <mergeCell ref="AD172:AG172"/>
    <mergeCell ref="F169:I169"/>
    <mergeCell ref="J169:AI169"/>
    <mergeCell ref="F170:I170"/>
    <mergeCell ref="J170:AI170"/>
    <mergeCell ref="F171:I171"/>
    <mergeCell ref="F172:I172"/>
    <mergeCell ref="AD167:AE167"/>
    <mergeCell ref="AG167:AI167"/>
    <mergeCell ref="C168:S168"/>
    <mergeCell ref="T168:U168"/>
    <mergeCell ref="V168:W168"/>
    <mergeCell ref="X168:Y168"/>
    <mergeCell ref="Z168:AA168"/>
    <mergeCell ref="A153:E154"/>
    <mergeCell ref="F153:AI154"/>
    <mergeCell ref="A155:B163"/>
    <mergeCell ref="C157:S157"/>
    <mergeCell ref="T157:U157"/>
    <mergeCell ref="V157:W157"/>
    <mergeCell ref="X157:Y157"/>
    <mergeCell ref="A144:B152"/>
    <mergeCell ref="AD155:AE155"/>
    <mergeCell ref="AG155:AI155"/>
    <mergeCell ref="C156:S156"/>
    <mergeCell ref="T156:U156"/>
    <mergeCell ref="V156:W156"/>
    <mergeCell ref="X156:Y156"/>
    <mergeCell ref="Z156:AA156"/>
    <mergeCell ref="F161:I161"/>
    <mergeCell ref="J161:T161"/>
    <mergeCell ref="U161:AC161"/>
    <mergeCell ref="AD161:AG161"/>
    <mergeCell ref="F162:J163"/>
    <mergeCell ref="K162:AI163"/>
    <mergeCell ref="Z157:AA157"/>
    <mergeCell ref="AB157:AC157"/>
    <mergeCell ref="AD157:AE157"/>
    <mergeCell ref="C147:E152"/>
    <mergeCell ref="J147:AI147"/>
    <mergeCell ref="J148:AI148"/>
    <mergeCell ref="F149:I149"/>
    <mergeCell ref="J149:T149"/>
    <mergeCell ref="U149:AC149"/>
    <mergeCell ref="AD149:AG149"/>
    <mergeCell ref="AH149:AI150"/>
    <mergeCell ref="F150:I150"/>
    <mergeCell ref="J150:T150"/>
    <mergeCell ref="U150:AC150"/>
    <mergeCell ref="F147:I147"/>
    <mergeCell ref="F148:I148"/>
    <mergeCell ref="AD150:AG150"/>
    <mergeCell ref="F151:J152"/>
    <mergeCell ref="K151:AI152"/>
    <mergeCell ref="AB145:AC145"/>
    <mergeCell ref="AD145:AE145"/>
    <mergeCell ref="AG145:AI145"/>
    <mergeCell ref="C146:S146"/>
    <mergeCell ref="T146:U146"/>
    <mergeCell ref="V146:W146"/>
    <mergeCell ref="X146:Y146"/>
    <mergeCell ref="Z146:AA146"/>
    <mergeCell ref="AB146:AC146"/>
    <mergeCell ref="AD146:AE146"/>
    <mergeCell ref="C145:S145"/>
    <mergeCell ref="T145:U145"/>
    <mergeCell ref="V145:W145"/>
    <mergeCell ref="X145:Y145"/>
    <mergeCell ref="Z145:AA145"/>
    <mergeCell ref="AG146:AI146"/>
    <mergeCell ref="AB135:AC135"/>
    <mergeCell ref="AD135:AE135"/>
    <mergeCell ref="AG135:AI135"/>
    <mergeCell ref="J139:T139"/>
    <mergeCell ref="U139:AC139"/>
    <mergeCell ref="AD139:AG139"/>
    <mergeCell ref="F140:J141"/>
    <mergeCell ref="K140:AI141"/>
    <mergeCell ref="A142:E143"/>
    <mergeCell ref="F142:AI143"/>
    <mergeCell ref="C136:E141"/>
    <mergeCell ref="J136:AI136"/>
    <mergeCell ref="F137:I137"/>
    <mergeCell ref="J137:AI137"/>
    <mergeCell ref="F138:I138"/>
    <mergeCell ref="J138:T138"/>
    <mergeCell ref="U138:AC138"/>
    <mergeCell ref="AD138:AG138"/>
    <mergeCell ref="AH138:AI139"/>
    <mergeCell ref="F139:I139"/>
    <mergeCell ref="A131:E132"/>
    <mergeCell ref="F131:AI132"/>
    <mergeCell ref="A133:B141"/>
    <mergeCell ref="C133:S133"/>
    <mergeCell ref="T133:U133"/>
    <mergeCell ref="V133:W133"/>
    <mergeCell ref="X133:Y133"/>
    <mergeCell ref="Z133:AA133"/>
    <mergeCell ref="AB133:AC133"/>
    <mergeCell ref="AD133:AE133"/>
    <mergeCell ref="AG133:AI133"/>
    <mergeCell ref="C134:S134"/>
    <mergeCell ref="T134:U134"/>
    <mergeCell ref="V134:W134"/>
    <mergeCell ref="X134:Y134"/>
    <mergeCell ref="Z134:AA134"/>
    <mergeCell ref="AB134:AC134"/>
    <mergeCell ref="AD134:AE134"/>
    <mergeCell ref="AG134:AI134"/>
    <mergeCell ref="C135:S135"/>
    <mergeCell ref="T135:U135"/>
    <mergeCell ref="V135:W135"/>
    <mergeCell ref="X135:Y135"/>
    <mergeCell ref="Z135:AA135"/>
    <mergeCell ref="AD128:AG128"/>
    <mergeCell ref="AD124:AE124"/>
    <mergeCell ref="AG124:AI124"/>
    <mergeCell ref="C125:E130"/>
    <mergeCell ref="F125:I125"/>
    <mergeCell ref="J125:AI125"/>
    <mergeCell ref="F126:I126"/>
    <mergeCell ref="J126:AI126"/>
    <mergeCell ref="F127:I127"/>
    <mergeCell ref="J127:T127"/>
    <mergeCell ref="U127:AC127"/>
    <mergeCell ref="C124:S124"/>
    <mergeCell ref="T124:U124"/>
    <mergeCell ref="V124:W124"/>
    <mergeCell ref="X124:Y124"/>
    <mergeCell ref="Z124:AA124"/>
    <mergeCell ref="AB124:AC124"/>
    <mergeCell ref="F129:J130"/>
    <mergeCell ref="K129:AI130"/>
    <mergeCell ref="A120:E121"/>
    <mergeCell ref="F120:AI121"/>
    <mergeCell ref="A122:B130"/>
    <mergeCell ref="C122:S122"/>
    <mergeCell ref="T122:U122"/>
    <mergeCell ref="V122:W122"/>
    <mergeCell ref="X122:Y122"/>
    <mergeCell ref="Z122:AA122"/>
    <mergeCell ref="AB122:AC122"/>
    <mergeCell ref="AD122:AE122"/>
    <mergeCell ref="AG122:AI122"/>
    <mergeCell ref="C123:S123"/>
    <mergeCell ref="T123:U123"/>
    <mergeCell ref="V123:W123"/>
    <mergeCell ref="X123:Y123"/>
    <mergeCell ref="Z123:AA123"/>
    <mergeCell ref="AB123:AC123"/>
    <mergeCell ref="AD123:AE123"/>
    <mergeCell ref="AG123:AI123"/>
    <mergeCell ref="AD127:AG127"/>
    <mergeCell ref="AH127:AI128"/>
    <mergeCell ref="F128:I128"/>
    <mergeCell ref="J128:T128"/>
    <mergeCell ref="U128:AC128"/>
    <mergeCell ref="C114:E119"/>
    <mergeCell ref="F114:I114"/>
    <mergeCell ref="J114:AI114"/>
    <mergeCell ref="F115:I115"/>
    <mergeCell ref="J115:AI115"/>
    <mergeCell ref="F116:I116"/>
    <mergeCell ref="J116:T116"/>
    <mergeCell ref="U116:AC116"/>
    <mergeCell ref="AD116:AG116"/>
    <mergeCell ref="AH116:AI117"/>
    <mergeCell ref="AB113:AC113"/>
    <mergeCell ref="AD113:AE113"/>
    <mergeCell ref="AG113:AI113"/>
    <mergeCell ref="F117:I117"/>
    <mergeCell ref="J117:T117"/>
    <mergeCell ref="U117:AC117"/>
    <mergeCell ref="AD117:AG117"/>
    <mergeCell ref="F118:J119"/>
    <mergeCell ref="K118:AI119"/>
    <mergeCell ref="A109:E110"/>
    <mergeCell ref="F109:AI110"/>
    <mergeCell ref="A111:B119"/>
    <mergeCell ref="C111:S111"/>
    <mergeCell ref="T111:U111"/>
    <mergeCell ref="V111:W111"/>
    <mergeCell ref="X111:Y111"/>
    <mergeCell ref="Z111:AA111"/>
    <mergeCell ref="AB111:AC111"/>
    <mergeCell ref="AD111:AE111"/>
    <mergeCell ref="AG111:AI111"/>
    <mergeCell ref="C112:S112"/>
    <mergeCell ref="T112:U112"/>
    <mergeCell ref="V112:W112"/>
    <mergeCell ref="X112:Y112"/>
    <mergeCell ref="Z112:AA112"/>
    <mergeCell ref="AB112:AC112"/>
    <mergeCell ref="AD112:AE112"/>
    <mergeCell ref="AG112:AI112"/>
    <mergeCell ref="C113:S113"/>
    <mergeCell ref="T113:U113"/>
    <mergeCell ref="V113:W113"/>
    <mergeCell ref="X113:Y113"/>
    <mergeCell ref="Z113:AA113"/>
    <mergeCell ref="AD106:AG106"/>
    <mergeCell ref="AD102:AE102"/>
    <mergeCell ref="AG102:AI102"/>
    <mergeCell ref="C103:E108"/>
    <mergeCell ref="F103:I103"/>
    <mergeCell ref="J103:AI103"/>
    <mergeCell ref="F104:I104"/>
    <mergeCell ref="J104:AI104"/>
    <mergeCell ref="F105:I105"/>
    <mergeCell ref="J105:T105"/>
    <mergeCell ref="U105:AC105"/>
    <mergeCell ref="C102:S102"/>
    <mergeCell ref="T102:U102"/>
    <mergeCell ref="V102:W102"/>
    <mergeCell ref="X102:Y102"/>
    <mergeCell ref="Z102:AA102"/>
    <mergeCell ref="AB102:AC102"/>
    <mergeCell ref="F107:J108"/>
    <mergeCell ref="K107:AI108"/>
    <mergeCell ref="A98:E99"/>
    <mergeCell ref="F98:AI99"/>
    <mergeCell ref="A100:B108"/>
    <mergeCell ref="C100:S100"/>
    <mergeCell ref="T100:U100"/>
    <mergeCell ref="V100:W100"/>
    <mergeCell ref="X100:Y100"/>
    <mergeCell ref="Z100:AA100"/>
    <mergeCell ref="AB100:AC100"/>
    <mergeCell ref="AD100:AE100"/>
    <mergeCell ref="AG100:AI100"/>
    <mergeCell ref="C101:S101"/>
    <mergeCell ref="T101:U101"/>
    <mergeCell ref="V101:W101"/>
    <mergeCell ref="X101:Y101"/>
    <mergeCell ref="Z101:AA101"/>
    <mergeCell ref="AB101:AC101"/>
    <mergeCell ref="AD101:AE101"/>
    <mergeCell ref="AG101:AI101"/>
    <mergeCell ref="AD105:AG105"/>
    <mergeCell ref="AH105:AI106"/>
    <mergeCell ref="F106:I106"/>
    <mergeCell ref="J106:T106"/>
    <mergeCell ref="U106:AC106"/>
    <mergeCell ref="F95:I95"/>
    <mergeCell ref="J95:T95"/>
    <mergeCell ref="U95:AC95"/>
    <mergeCell ref="AD95:AG95"/>
    <mergeCell ref="F96:J97"/>
    <mergeCell ref="K96:AI97"/>
    <mergeCell ref="C92:E97"/>
    <mergeCell ref="F92:I92"/>
    <mergeCell ref="J92:AI92"/>
    <mergeCell ref="F93:I93"/>
    <mergeCell ref="J93:AI93"/>
    <mergeCell ref="F94:I94"/>
    <mergeCell ref="J94:T94"/>
    <mergeCell ref="U94:AC94"/>
    <mergeCell ref="AD94:AG94"/>
    <mergeCell ref="AH94:AI95"/>
    <mergeCell ref="AG90:AI90"/>
    <mergeCell ref="C91:S91"/>
    <mergeCell ref="T91:U91"/>
    <mergeCell ref="V91:W91"/>
    <mergeCell ref="X91:Y91"/>
    <mergeCell ref="Z91:AA91"/>
    <mergeCell ref="AB91:AC91"/>
    <mergeCell ref="AD91:AE91"/>
    <mergeCell ref="AG91:AI91"/>
    <mergeCell ref="F85:J86"/>
    <mergeCell ref="K85:AI86"/>
    <mergeCell ref="A87:E88"/>
    <mergeCell ref="F87:AI88"/>
    <mergeCell ref="A89:B97"/>
    <mergeCell ref="C89:S89"/>
    <mergeCell ref="T89:U89"/>
    <mergeCell ref="V89:W89"/>
    <mergeCell ref="X89:Y89"/>
    <mergeCell ref="Z89:AA89"/>
    <mergeCell ref="A78:B86"/>
    <mergeCell ref="C81:E86"/>
    <mergeCell ref="F81:I81"/>
    <mergeCell ref="J81:AI81"/>
    <mergeCell ref="AB89:AC89"/>
    <mergeCell ref="AD89:AE89"/>
    <mergeCell ref="AG89:AI89"/>
    <mergeCell ref="C90:S90"/>
    <mergeCell ref="T90:U90"/>
    <mergeCell ref="V90:W90"/>
    <mergeCell ref="X90:Y90"/>
    <mergeCell ref="Z90:AA90"/>
    <mergeCell ref="AB90:AC90"/>
    <mergeCell ref="AD90:AE90"/>
    <mergeCell ref="F83:I83"/>
    <mergeCell ref="J83:T83"/>
    <mergeCell ref="U83:AC83"/>
    <mergeCell ref="AD83:AG83"/>
    <mergeCell ref="AH83:AI84"/>
    <mergeCell ref="F84:I84"/>
    <mergeCell ref="J84:T84"/>
    <mergeCell ref="U84:AC84"/>
    <mergeCell ref="AD84:AG84"/>
    <mergeCell ref="C80:S80"/>
    <mergeCell ref="T80:U80"/>
    <mergeCell ref="V80:W80"/>
    <mergeCell ref="X80:Y80"/>
    <mergeCell ref="Z80:AA80"/>
    <mergeCell ref="AB80:AC80"/>
    <mergeCell ref="AD80:AE80"/>
    <mergeCell ref="AG80:AI80"/>
    <mergeCell ref="J82:AI82"/>
    <mergeCell ref="F82:I82"/>
    <mergeCell ref="AB78:AC78"/>
    <mergeCell ref="AD78:AE78"/>
    <mergeCell ref="AG78:AI78"/>
    <mergeCell ref="C79:S79"/>
    <mergeCell ref="T79:U79"/>
    <mergeCell ref="V79:W79"/>
    <mergeCell ref="X79:Y79"/>
    <mergeCell ref="Z79:AA79"/>
    <mergeCell ref="AB79:AC79"/>
    <mergeCell ref="AD79:AE79"/>
    <mergeCell ref="C78:S78"/>
    <mergeCell ref="T78:U78"/>
    <mergeCell ref="V78:W78"/>
    <mergeCell ref="X78:Y78"/>
    <mergeCell ref="Z78:AA78"/>
    <mergeCell ref="AG79:AI79"/>
    <mergeCell ref="A76:E77"/>
    <mergeCell ref="F76:AI77"/>
    <mergeCell ref="C70:E75"/>
    <mergeCell ref="F70:I70"/>
    <mergeCell ref="J70:AI70"/>
    <mergeCell ref="F71:I71"/>
    <mergeCell ref="J71:AI71"/>
    <mergeCell ref="F72:I72"/>
    <mergeCell ref="J72:T72"/>
    <mergeCell ref="U72:AC72"/>
    <mergeCell ref="AD72:AG72"/>
    <mergeCell ref="AH72:AI73"/>
    <mergeCell ref="Z69:AA69"/>
    <mergeCell ref="AB69:AC69"/>
    <mergeCell ref="AD69:AE69"/>
    <mergeCell ref="AG69:AI69"/>
    <mergeCell ref="J73:T73"/>
    <mergeCell ref="U73:AC73"/>
    <mergeCell ref="AD73:AG73"/>
    <mergeCell ref="F74:J75"/>
    <mergeCell ref="K74:AI75"/>
    <mergeCell ref="A65:E66"/>
    <mergeCell ref="F65:AI66"/>
    <mergeCell ref="A67:B75"/>
    <mergeCell ref="C67:S67"/>
    <mergeCell ref="T67:U67"/>
    <mergeCell ref="V67:W67"/>
    <mergeCell ref="X67:Y67"/>
    <mergeCell ref="F73:I73"/>
    <mergeCell ref="Z67:AA67"/>
    <mergeCell ref="AB67:AC67"/>
    <mergeCell ref="AD67:AE67"/>
    <mergeCell ref="AG67:AI67"/>
    <mergeCell ref="C68:S68"/>
    <mergeCell ref="T68:U68"/>
    <mergeCell ref="V68:W68"/>
    <mergeCell ref="X68:Y68"/>
    <mergeCell ref="Z68:AA68"/>
    <mergeCell ref="AB68:AC68"/>
    <mergeCell ref="AD68:AE68"/>
    <mergeCell ref="AG68:AI68"/>
    <mergeCell ref="C69:S69"/>
    <mergeCell ref="T69:U69"/>
    <mergeCell ref="V69:W69"/>
    <mergeCell ref="X69:Y69"/>
    <mergeCell ref="J61:T61"/>
    <mergeCell ref="U61:AC61"/>
    <mergeCell ref="AD61:AG61"/>
    <mergeCell ref="AH61:AI62"/>
    <mergeCell ref="J62:T62"/>
    <mergeCell ref="U62:AC62"/>
    <mergeCell ref="AD62:AG62"/>
    <mergeCell ref="F63:J64"/>
    <mergeCell ref="K63:AI64"/>
    <mergeCell ref="V57:W57"/>
    <mergeCell ref="X57:Y57"/>
    <mergeCell ref="Z57:AA57"/>
    <mergeCell ref="AB57:AC57"/>
    <mergeCell ref="AD57:AE57"/>
    <mergeCell ref="AG57:AI57"/>
    <mergeCell ref="F59:I59"/>
    <mergeCell ref="J59:AI59"/>
    <mergeCell ref="F60:I60"/>
    <mergeCell ref="J60:AI60"/>
    <mergeCell ref="A54:E55"/>
    <mergeCell ref="F54:AI55"/>
    <mergeCell ref="A56:B64"/>
    <mergeCell ref="C56:S56"/>
    <mergeCell ref="T56:U56"/>
    <mergeCell ref="V56:W56"/>
    <mergeCell ref="X56:Y56"/>
    <mergeCell ref="Z56:AA56"/>
    <mergeCell ref="AB56:AC56"/>
    <mergeCell ref="AD56:AE56"/>
    <mergeCell ref="F61:I61"/>
    <mergeCell ref="F62:I62"/>
    <mergeCell ref="C59:E64"/>
    <mergeCell ref="AB58:AC58"/>
    <mergeCell ref="AD58:AE58"/>
    <mergeCell ref="AG58:AI58"/>
    <mergeCell ref="C58:S58"/>
    <mergeCell ref="T58:U58"/>
    <mergeCell ref="V58:W58"/>
    <mergeCell ref="X58:Y58"/>
    <mergeCell ref="Z58:AA58"/>
    <mergeCell ref="AG56:AI56"/>
    <mergeCell ref="C57:S57"/>
    <mergeCell ref="T57:U57"/>
    <mergeCell ref="J51:T51"/>
    <mergeCell ref="U51:AC51"/>
    <mergeCell ref="AD47:AE47"/>
    <mergeCell ref="C46:S46"/>
    <mergeCell ref="T46:U46"/>
    <mergeCell ref="V46:W46"/>
    <mergeCell ref="X46:Y46"/>
    <mergeCell ref="Z46:AA46"/>
    <mergeCell ref="F49:I49"/>
    <mergeCell ref="J49:AI49"/>
    <mergeCell ref="F50:I50"/>
    <mergeCell ref="AB45:AC45"/>
    <mergeCell ref="AD45:AE45"/>
    <mergeCell ref="F51:I51"/>
    <mergeCell ref="AD51:AG51"/>
    <mergeCell ref="F52:J53"/>
    <mergeCell ref="K52:AI53"/>
    <mergeCell ref="AG47:AI47"/>
    <mergeCell ref="AB46:AC46"/>
    <mergeCell ref="AD46:AE46"/>
    <mergeCell ref="AG46:AI46"/>
    <mergeCell ref="C47:S47"/>
    <mergeCell ref="T47:U47"/>
    <mergeCell ref="V47:W47"/>
    <mergeCell ref="X47:Y47"/>
    <mergeCell ref="Z47:AA47"/>
    <mergeCell ref="AB47:AC47"/>
    <mergeCell ref="AG45:AI45"/>
    <mergeCell ref="C48:E53"/>
    <mergeCell ref="F48:I48"/>
    <mergeCell ref="J48:AI48"/>
    <mergeCell ref="J50:T50"/>
    <mergeCell ref="U50:AC50"/>
    <mergeCell ref="AD50:AG50"/>
    <mergeCell ref="AH50:AI51"/>
    <mergeCell ref="A220:AI221"/>
    <mergeCell ref="A34:B42"/>
    <mergeCell ref="C34:S34"/>
    <mergeCell ref="T34:U34"/>
    <mergeCell ref="V34:W34"/>
    <mergeCell ref="X34:Y34"/>
    <mergeCell ref="Z34:AA34"/>
    <mergeCell ref="AB34:AC34"/>
    <mergeCell ref="U217:W217"/>
    <mergeCell ref="X217:Y217"/>
    <mergeCell ref="Z217:AB217"/>
    <mergeCell ref="AC217:AD217"/>
    <mergeCell ref="AE217:AG217"/>
    <mergeCell ref="AH217:AI217"/>
    <mergeCell ref="Z216:AB216"/>
    <mergeCell ref="AC216:AD216"/>
    <mergeCell ref="A43:E44"/>
    <mergeCell ref="F43:AI44"/>
    <mergeCell ref="A45:B53"/>
    <mergeCell ref="C45:S45"/>
    <mergeCell ref="T45:U45"/>
    <mergeCell ref="V45:W45"/>
    <mergeCell ref="X45:Y45"/>
    <mergeCell ref="Z45:AA45"/>
    <mergeCell ref="AE216:AG216"/>
    <mergeCell ref="AH216:AI216"/>
    <mergeCell ref="F217:H217"/>
    <mergeCell ref="I217:J217"/>
    <mergeCell ref="K217:M217"/>
    <mergeCell ref="N217:O217"/>
    <mergeCell ref="P217:R217"/>
    <mergeCell ref="S217:T217"/>
    <mergeCell ref="AE215:AG215"/>
    <mergeCell ref="AH215:AI215"/>
    <mergeCell ref="F216:H216"/>
    <mergeCell ref="I216:J216"/>
    <mergeCell ref="K216:M216"/>
    <mergeCell ref="N216:O216"/>
    <mergeCell ref="P216:R216"/>
    <mergeCell ref="S216:T216"/>
    <mergeCell ref="U216:W216"/>
    <mergeCell ref="X216:Y216"/>
    <mergeCell ref="P215:R215"/>
    <mergeCell ref="S215:T215"/>
    <mergeCell ref="U215:W215"/>
    <mergeCell ref="X215:Y215"/>
    <mergeCell ref="Z215:AB215"/>
    <mergeCell ref="AC215:AD215"/>
    <mergeCell ref="A215:E217"/>
    <mergeCell ref="F215:H215"/>
    <mergeCell ref="I215:J215"/>
    <mergeCell ref="K215:M215"/>
    <mergeCell ref="N215:O215"/>
    <mergeCell ref="F205:I205"/>
    <mergeCell ref="F193:I193"/>
    <mergeCell ref="F194:I194"/>
    <mergeCell ref="Z190:AA190"/>
    <mergeCell ref="C190:S190"/>
    <mergeCell ref="T190:U190"/>
    <mergeCell ref="V190:W190"/>
    <mergeCell ref="X190:Y190"/>
    <mergeCell ref="J213:Z213"/>
    <mergeCell ref="C191:E196"/>
    <mergeCell ref="F191:I191"/>
    <mergeCell ref="J191:AI191"/>
    <mergeCell ref="F192:I192"/>
    <mergeCell ref="J192:AI192"/>
    <mergeCell ref="J193:T193"/>
    <mergeCell ref="U193:AC193"/>
    <mergeCell ref="AD193:AG193"/>
    <mergeCell ref="AH193:AI194"/>
    <mergeCell ref="J194:T194"/>
    <mergeCell ref="AD168:AE168"/>
    <mergeCell ref="AG168:AI168"/>
    <mergeCell ref="Z166:AA166"/>
    <mergeCell ref="AB166:AC166"/>
    <mergeCell ref="AD166:AE166"/>
    <mergeCell ref="AG166:AI166"/>
    <mergeCell ref="C167:S167"/>
    <mergeCell ref="T167:U167"/>
    <mergeCell ref="V167:W167"/>
    <mergeCell ref="X167:Y167"/>
    <mergeCell ref="Z167:AA167"/>
    <mergeCell ref="AB167:AC167"/>
    <mergeCell ref="AB168:AC168"/>
    <mergeCell ref="A164:E165"/>
    <mergeCell ref="C166:S166"/>
    <mergeCell ref="T166:U166"/>
    <mergeCell ref="V166:W166"/>
    <mergeCell ref="X166:Y166"/>
    <mergeCell ref="F158:I158"/>
    <mergeCell ref="J158:AI158"/>
    <mergeCell ref="F159:I159"/>
    <mergeCell ref="F160:I160"/>
    <mergeCell ref="C158:E163"/>
    <mergeCell ref="J159:AI159"/>
    <mergeCell ref="J160:T160"/>
    <mergeCell ref="U160:AC160"/>
    <mergeCell ref="AD160:AG160"/>
    <mergeCell ref="AH160:AI161"/>
    <mergeCell ref="AB156:AC156"/>
    <mergeCell ref="AD156:AE156"/>
    <mergeCell ref="AG156:AI156"/>
    <mergeCell ref="C155:S155"/>
    <mergeCell ref="T155:U155"/>
    <mergeCell ref="V155:W155"/>
    <mergeCell ref="X155:Y155"/>
    <mergeCell ref="Z155:AA155"/>
    <mergeCell ref="AB155:AC155"/>
    <mergeCell ref="C144:S144"/>
    <mergeCell ref="T144:U144"/>
    <mergeCell ref="V144:W144"/>
    <mergeCell ref="X144:Y144"/>
    <mergeCell ref="Z144:AA144"/>
    <mergeCell ref="AB144:AC144"/>
    <mergeCell ref="AD144:AE144"/>
    <mergeCell ref="AG144:AI144"/>
    <mergeCell ref="F136:I136"/>
    <mergeCell ref="F40:I40"/>
    <mergeCell ref="C37:E42"/>
    <mergeCell ref="J39:T39"/>
    <mergeCell ref="U39:AC39"/>
    <mergeCell ref="AD36:AE36"/>
    <mergeCell ref="AG36:AI36"/>
    <mergeCell ref="F37:I37"/>
    <mergeCell ref="J37:AI37"/>
    <mergeCell ref="F38:I38"/>
    <mergeCell ref="J38:AI38"/>
    <mergeCell ref="F39:I39"/>
    <mergeCell ref="C36:S36"/>
    <mergeCell ref="T36:U36"/>
    <mergeCell ref="V36:W36"/>
    <mergeCell ref="X36:Y36"/>
    <mergeCell ref="Z36:AA36"/>
    <mergeCell ref="AB36:AC36"/>
    <mergeCell ref="AD39:AG39"/>
    <mergeCell ref="AH39:AI40"/>
    <mergeCell ref="J40:T40"/>
    <mergeCell ref="U40:AC40"/>
    <mergeCell ref="AD40:AG40"/>
    <mergeCell ref="F41:J42"/>
    <mergeCell ref="K41:AI42"/>
    <mergeCell ref="AG34:AI34"/>
    <mergeCell ref="C35:S35"/>
    <mergeCell ref="T35:U35"/>
    <mergeCell ref="V35:W35"/>
    <mergeCell ref="X35:Y35"/>
    <mergeCell ref="Z35:AA35"/>
    <mergeCell ref="AB35:AC35"/>
    <mergeCell ref="AD35:AE35"/>
    <mergeCell ref="AG35:AI35"/>
    <mergeCell ref="AD34:AE34"/>
    <mergeCell ref="A32:E33"/>
    <mergeCell ref="F32:AI33"/>
    <mergeCell ref="F29:I29"/>
    <mergeCell ref="J29:T29"/>
    <mergeCell ref="U29:AC29"/>
    <mergeCell ref="AD29:AG29"/>
    <mergeCell ref="F30:J31"/>
    <mergeCell ref="K30:AI31"/>
    <mergeCell ref="C26:E31"/>
    <mergeCell ref="F26:I26"/>
    <mergeCell ref="J26:AI26"/>
    <mergeCell ref="F27:I27"/>
    <mergeCell ref="J27:AI27"/>
    <mergeCell ref="F28:I28"/>
    <mergeCell ref="J28:T28"/>
    <mergeCell ref="U28:AC28"/>
    <mergeCell ref="AD28:AG28"/>
    <mergeCell ref="AH28:AI29"/>
    <mergeCell ref="C25:S25"/>
    <mergeCell ref="T25:U25"/>
    <mergeCell ref="V25:W25"/>
    <mergeCell ref="X25:Y25"/>
    <mergeCell ref="Z25:AA25"/>
    <mergeCell ref="AB25:AC25"/>
    <mergeCell ref="AD25:AE25"/>
    <mergeCell ref="AG25:AI25"/>
    <mergeCell ref="C24:S24"/>
    <mergeCell ref="T24:U24"/>
    <mergeCell ref="V24:W24"/>
    <mergeCell ref="X24:Y24"/>
    <mergeCell ref="Z24:AA24"/>
    <mergeCell ref="AB24:AC24"/>
    <mergeCell ref="T21:U21"/>
    <mergeCell ref="V21:W21"/>
    <mergeCell ref="X21:Y21"/>
    <mergeCell ref="Z21:AA21"/>
    <mergeCell ref="AB21:AC21"/>
    <mergeCell ref="AD21:AE21"/>
    <mergeCell ref="AG22:AI22"/>
    <mergeCell ref="A23:B31"/>
    <mergeCell ref="C23:S23"/>
    <mergeCell ref="T23:U23"/>
    <mergeCell ref="V23:W23"/>
    <mergeCell ref="X23:Y23"/>
    <mergeCell ref="Z23:AA23"/>
    <mergeCell ref="AB23:AC23"/>
    <mergeCell ref="AD23:AE23"/>
    <mergeCell ref="AG23:AI23"/>
    <mergeCell ref="T22:U22"/>
    <mergeCell ref="V22:W22"/>
    <mergeCell ref="X22:Y22"/>
    <mergeCell ref="Z22:AA22"/>
    <mergeCell ref="AB22:AC22"/>
    <mergeCell ref="AD22:AE22"/>
    <mergeCell ref="AD24:AE24"/>
    <mergeCell ref="AG24:AI24"/>
    <mergeCell ref="A11:D11"/>
    <mergeCell ref="O11:Q11"/>
    <mergeCell ref="R11:U11"/>
    <mergeCell ref="V11:AI11"/>
    <mergeCell ref="Q20:Q21"/>
    <mergeCell ref="R20:S20"/>
    <mergeCell ref="T20:U20"/>
    <mergeCell ref="V20:W20"/>
    <mergeCell ref="X20:Y20"/>
    <mergeCell ref="Z20:AA20"/>
    <mergeCell ref="A12:D12"/>
    <mergeCell ref="E12:Q12"/>
    <mergeCell ref="R12:U12"/>
    <mergeCell ref="V12:AI12"/>
    <mergeCell ref="A20:D21"/>
    <mergeCell ref="E20:F21"/>
    <mergeCell ref="G20:H21"/>
    <mergeCell ref="I20:J21"/>
    <mergeCell ref="K20:K21"/>
    <mergeCell ref="L20:P21"/>
    <mergeCell ref="AB20:AC20"/>
    <mergeCell ref="AD20:AE20"/>
    <mergeCell ref="AF20:AI21"/>
    <mergeCell ref="R21:S21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AA4:AB4 AD4:AE4 AG4:AH4 V5:AH6 V7:AE9">
    <cfRule type="containsBlanks" dxfId="33" priority="47">
      <formula>LEN(TRIM(V4))=0</formula>
    </cfRule>
  </conditionalFormatting>
  <conditionalFormatting sqref="G11:N11 E12:Q12 V11:AI12 G20:H21 L20:P21 T22:AE22">
    <cfRule type="containsBlanks" dxfId="32" priority="45">
      <formula>LEN(TRIM(E11))=0</formula>
    </cfRule>
  </conditionalFormatting>
  <conditionalFormatting sqref="J26:AI27 J28:T28 T34:AE35 J37:AI38 J39:T39 T45:AE46 J48:AI49 J50:T50 T56:AE57 J59:AI60 J61:T61 T67:AE68 J70:AI71 J72:T72 T78:AE79 J81:AI82 J83:T83 T89:AE90 J92:AI93 J94:T94 T100:AE101 J103:AI104 J105:T105 T111:AE112 J114:AI115 J116:T116 T122:AE123 J125:AI126 J127:T127 T133:AE134 J136:AI137 J138:T138 T144:AE145 J147:AI148 J149:T149 T155:AE156 J158:AI159 J160:T160 T166:AE167 J169:AI170 J171:T171 T177:AE178 J180:AI181 J182:T182 T188:AE189 J191:AI192 J193:T193 T199:AE200 J202:AI203 J204:T204 T23:AE24">
    <cfRule type="containsBlanks" dxfId="31" priority="44">
      <formula>LEN(TRIM(J23))=0</formula>
    </cfRule>
  </conditionalFormatting>
  <conditionalFormatting sqref="F32">
    <cfRule type="expression" dxfId="30" priority="41">
      <formula>AG25=""</formula>
    </cfRule>
    <cfRule type="expression" dxfId="29" priority="42">
      <formula>AG25&gt;0</formula>
    </cfRule>
  </conditionalFormatting>
  <conditionalFormatting sqref="F32:AI33">
    <cfRule type="expression" dxfId="28" priority="32">
      <formula>AK32="W"</formula>
    </cfRule>
  </conditionalFormatting>
  <conditionalFormatting sqref="F43">
    <cfRule type="expression" dxfId="27" priority="30">
      <formula>AG36=""</formula>
    </cfRule>
    <cfRule type="expression" dxfId="26" priority="31">
      <formula>AG36&gt;0</formula>
    </cfRule>
  </conditionalFormatting>
  <conditionalFormatting sqref="F43:AI44">
    <cfRule type="expression" dxfId="25" priority="29">
      <formula>AK43="W"</formula>
    </cfRule>
  </conditionalFormatting>
  <conditionalFormatting sqref="F208 F197 F186 F175 F164 F153 F142 F131 F120 F109 F98 F87 F76 F65 F54">
    <cfRule type="expression" dxfId="24" priority="27">
      <formula>AG47=""</formula>
    </cfRule>
    <cfRule type="expression" dxfId="23" priority="28">
      <formula>AG47&gt;0</formula>
    </cfRule>
  </conditionalFormatting>
  <conditionalFormatting sqref="F208:AI209 F197:AI198 F186:AI187 F175:AI176 F164:AI165 F153:AI154 F142:AI143 F131:AI132 F120:AI121 F109:AI110 F98:AI99 F87:AI88 F76:AI77 F65:AI66 F54:AI55">
    <cfRule type="expression" dxfId="22" priority="26">
      <formula>AK54="W"</formula>
    </cfRule>
  </conditionalFormatting>
  <conditionalFormatting sqref="C23:AI31 F32:AI33">
    <cfRule type="expression" dxfId="21" priority="22">
      <formula>$AK$33=TRUE</formula>
    </cfRule>
  </conditionalFormatting>
  <conditionalFormatting sqref="C34:AI42 F43:AI44">
    <cfRule type="expression" dxfId="20" priority="21">
      <formula>$AK$44=TRUE</formula>
    </cfRule>
  </conditionalFormatting>
  <conditionalFormatting sqref="C45:AI53 F54:AI55">
    <cfRule type="expression" dxfId="19" priority="20">
      <formula>$AK$55=TRUE</formula>
    </cfRule>
  </conditionalFormatting>
  <conditionalFormatting sqref="C56:AI64 F65:AI66">
    <cfRule type="expression" dxfId="18" priority="19">
      <formula>$AK$66=TRUE</formula>
    </cfRule>
  </conditionalFormatting>
  <conditionalFormatting sqref="C67:AI75 F76:AI77">
    <cfRule type="expression" dxfId="17" priority="18">
      <formula>$AK$77=TRUE</formula>
    </cfRule>
  </conditionalFormatting>
  <conditionalFormatting sqref="C78:AI86 F87:AI88">
    <cfRule type="expression" dxfId="16" priority="17">
      <formula>$AK$88=TRUE</formula>
    </cfRule>
  </conditionalFormatting>
  <conditionalFormatting sqref="C89:AI97 F98:AI99">
    <cfRule type="expression" dxfId="15" priority="16">
      <formula>$AK$99=TRUE</formula>
    </cfRule>
  </conditionalFormatting>
  <conditionalFormatting sqref="C100:AI108 F109:AI110">
    <cfRule type="expression" dxfId="14" priority="15">
      <formula>$AK$110=TRUE</formula>
    </cfRule>
  </conditionalFormatting>
  <conditionalFormatting sqref="C111:AI119 F120:AI121">
    <cfRule type="expression" dxfId="13" priority="14">
      <formula>$AK$121=TRUE</formula>
    </cfRule>
  </conditionalFormatting>
  <conditionalFormatting sqref="C122:AI130 F131:AI132">
    <cfRule type="expression" dxfId="12" priority="13">
      <formula>$AK$132=TRUE</formula>
    </cfRule>
  </conditionalFormatting>
  <conditionalFormatting sqref="C133:AI141 F142:AI143">
    <cfRule type="expression" dxfId="11" priority="12">
      <formula>$AK$143=TRUE</formula>
    </cfRule>
  </conditionalFormatting>
  <conditionalFormatting sqref="C144:AI152 F153:AI154">
    <cfRule type="expression" dxfId="10" priority="11">
      <formula>$AK$154=TRUE</formula>
    </cfRule>
  </conditionalFormatting>
  <conditionalFormatting sqref="C155:AI163 F164:AI165">
    <cfRule type="expression" dxfId="9" priority="10">
      <formula>$AK$165=TRUE</formula>
    </cfRule>
  </conditionalFormatting>
  <conditionalFormatting sqref="C166:AI174 F175:AI176">
    <cfRule type="expression" dxfId="8" priority="9">
      <formula>$AK$176</formula>
    </cfRule>
  </conditionalFormatting>
  <conditionalFormatting sqref="C177:AI185 F186:AI187">
    <cfRule type="expression" dxfId="7" priority="8">
      <formula>$AK$187=TRUE</formula>
    </cfRule>
  </conditionalFormatting>
  <conditionalFormatting sqref="C188:AI196 F197:AI198">
    <cfRule type="expression" dxfId="6" priority="7">
      <formula>$AK$198=TRUE</formula>
    </cfRule>
  </conditionalFormatting>
  <conditionalFormatting sqref="C199:AI207 F208:AI209">
    <cfRule type="expression" dxfId="5" priority="6">
      <formula>$AK$209=TRUE</formula>
    </cfRule>
  </conditionalFormatting>
  <conditionalFormatting sqref="A220:AI221">
    <cfRule type="cellIs" dxfId="4" priority="3" operator="equal">
      <formula>$AK$222</formula>
    </cfRule>
    <cfRule type="cellIs" dxfId="3" priority="4" operator="equal">
      <formula>$AK$221</formula>
    </cfRule>
    <cfRule type="cellIs" dxfId="2" priority="5" operator="equal">
      <formula>$AK$220</formula>
    </cfRule>
  </conditionalFormatting>
  <conditionalFormatting sqref="R21:AE21">
    <cfRule type="expression" dxfId="1" priority="2">
      <formula>$L$20="前期"</formula>
    </cfRule>
  </conditionalFormatting>
  <conditionalFormatting sqref="R20:AE20">
    <cfRule type="expression" dxfId="0" priority="1">
      <formula>$L$20="後期"</formula>
    </cfRule>
  </conditionalFormatting>
  <dataValidations count="2">
    <dataValidation imeMode="off" allowBlank="1" showInputMessage="1" showErrorMessage="1" sqref="AA4:AB4 AD4:AE4 AG4:AH4 G11:N11 V12:AI12 G20:H21 I215:J217 N215:O217 S215:T217 X215:Y217 AC215:AD217 AH215:AI217 T22:AE25 T34:AE36 T45:AE47 T56:AE58 T67:AE69 T78:AE80 T89:AE91 T100:AE102 T111:AE113 T122:AE124 T133:AE135 T144:AE146 T155:AE157 T166:AE168 T177:AE179 T188:AE190 T199:AE201"/>
    <dataValidation type="list" allowBlank="1" showInputMessage="1" showErrorMessage="1" sqref="L20:P21">
      <formula1>$AK$15:$AK$18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31</xdr:row>
                    <xdr:rowOff>123825</xdr:rowOff>
                  </from>
                  <to>
                    <xdr:col>2</xdr:col>
                    <xdr:colOff>142875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212</xdr:row>
                    <xdr:rowOff>114300</xdr:rowOff>
                  </from>
                  <to>
                    <xdr:col>29</xdr:col>
                    <xdr:colOff>238125</xdr:colOff>
                    <xdr:row>212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212</xdr:row>
                    <xdr:rowOff>104775</xdr:rowOff>
                  </from>
                  <to>
                    <xdr:col>33</xdr:col>
                    <xdr:colOff>76200</xdr:colOff>
                    <xdr:row>212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212</xdr:row>
                    <xdr:rowOff>66675</xdr:rowOff>
                  </from>
                  <to>
                    <xdr:col>35</xdr:col>
                    <xdr:colOff>0</xdr:colOff>
                    <xdr:row>212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218</xdr:row>
                    <xdr:rowOff>38100</xdr:rowOff>
                  </from>
                  <to>
                    <xdr:col>29</xdr:col>
                    <xdr:colOff>228600</xdr:colOff>
                    <xdr:row>218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218</xdr:row>
                    <xdr:rowOff>38100</xdr:rowOff>
                  </from>
                  <to>
                    <xdr:col>33</xdr:col>
                    <xdr:colOff>66675</xdr:colOff>
                    <xdr:row>218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217</xdr:row>
                    <xdr:rowOff>228600</xdr:rowOff>
                  </from>
                  <to>
                    <xdr:col>35</xdr:col>
                    <xdr:colOff>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11" name="Check Box 24">
              <controlPr defaultSize="0" autoFill="0" autoLine="0" autoPict="0">
                <anchor moveWithCells="1">
                  <from>
                    <xdr:col>0</xdr:col>
                    <xdr:colOff>38100</xdr:colOff>
                    <xdr:row>42</xdr:row>
                    <xdr:rowOff>123825</xdr:rowOff>
                  </from>
                  <to>
                    <xdr:col>2</xdr:col>
                    <xdr:colOff>142875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12" name="Check Box 25">
              <controlPr defaultSize="0" autoFill="0" autoLine="0" autoPict="0">
                <anchor moveWithCells="1">
                  <from>
                    <xdr:col>0</xdr:col>
                    <xdr:colOff>38100</xdr:colOff>
                    <xdr:row>53</xdr:row>
                    <xdr:rowOff>123825</xdr:rowOff>
                  </from>
                  <to>
                    <xdr:col>2</xdr:col>
                    <xdr:colOff>142875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13" name="Check Box 26">
              <controlPr defaultSize="0" autoFill="0" autoLine="0" autoPict="0">
                <anchor moveWithCells="1">
                  <from>
                    <xdr:col>0</xdr:col>
                    <xdr:colOff>38100</xdr:colOff>
                    <xdr:row>64</xdr:row>
                    <xdr:rowOff>123825</xdr:rowOff>
                  </from>
                  <to>
                    <xdr:col>2</xdr:col>
                    <xdr:colOff>142875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4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75</xdr:row>
                    <xdr:rowOff>123825</xdr:rowOff>
                  </from>
                  <to>
                    <xdr:col>2</xdr:col>
                    <xdr:colOff>142875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15" name="Check Box 28">
              <controlPr defaultSize="0" autoFill="0" autoLine="0" autoPict="0">
                <anchor moveWithCells="1">
                  <from>
                    <xdr:col>0</xdr:col>
                    <xdr:colOff>38100</xdr:colOff>
                    <xdr:row>86</xdr:row>
                    <xdr:rowOff>123825</xdr:rowOff>
                  </from>
                  <to>
                    <xdr:col>2</xdr:col>
                    <xdr:colOff>142875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16" name="Check Box 29">
              <controlPr defaultSize="0" autoFill="0" autoLine="0" autoPict="0">
                <anchor moveWithCells="1">
                  <from>
                    <xdr:col>0</xdr:col>
                    <xdr:colOff>38100</xdr:colOff>
                    <xdr:row>97</xdr:row>
                    <xdr:rowOff>123825</xdr:rowOff>
                  </from>
                  <to>
                    <xdr:col>2</xdr:col>
                    <xdr:colOff>142875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17" name="Check Box 30">
              <controlPr defaultSize="0" autoFill="0" autoLine="0" autoPict="0">
                <anchor moveWithCells="1">
                  <from>
                    <xdr:col>0</xdr:col>
                    <xdr:colOff>38100</xdr:colOff>
                    <xdr:row>108</xdr:row>
                    <xdr:rowOff>123825</xdr:rowOff>
                  </from>
                  <to>
                    <xdr:col>2</xdr:col>
                    <xdr:colOff>142875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18" name="Check Box 31">
              <controlPr defaultSize="0" autoFill="0" autoLine="0" autoPict="0">
                <anchor moveWithCells="1">
                  <from>
                    <xdr:col>0</xdr:col>
                    <xdr:colOff>38100</xdr:colOff>
                    <xdr:row>119</xdr:row>
                    <xdr:rowOff>123825</xdr:rowOff>
                  </from>
                  <to>
                    <xdr:col>2</xdr:col>
                    <xdr:colOff>142875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9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130</xdr:row>
                    <xdr:rowOff>123825</xdr:rowOff>
                  </from>
                  <to>
                    <xdr:col>2</xdr:col>
                    <xdr:colOff>142875</xdr:colOff>
                    <xdr:row>131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20" name="Check Box 33">
              <controlPr defaultSize="0" autoFill="0" autoLine="0" autoPict="0">
                <anchor moveWithCells="1">
                  <from>
                    <xdr:col>0</xdr:col>
                    <xdr:colOff>38100</xdr:colOff>
                    <xdr:row>141</xdr:row>
                    <xdr:rowOff>123825</xdr:rowOff>
                  </from>
                  <to>
                    <xdr:col>2</xdr:col>
                    <xdr:colOff>142875</xdr:colOff>
                    <xdr:row>142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21" name="Check Box 34">
              <controlPr defaultSize="0" autoFill="0" autoLine="0" autoPict="0">
                <anchor moveWithCells="1">
                  <from>
                    <xdr:col>0</xdr:col>
                    <xdr:colOff>38100</xdr:colOff>
                    <xdr:row>152</xdr:row>
                    <xdr:rowOff>123825</xdr:rowOff>
                  </from>
                  <to>
                    <xdr:col>2</xdr:col>
                    <xdr:colOff>142875</xdr:colOff>
                    <xdr:row>153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22" name="Check Box 35">
              <controlPr defaultSize="0" autoFill="0" autoLine="0" autoPict="0">
                <anchor moveWithCells="1">
                  <from>
                    <xdr:col>0</xdr:col>
                    <xdr:colOff>38100</xdr:colOff>
                    <xdr:row>163</xdr:row>
                    <xdr:rowOff>123825</xdr:rowOff>
                  </from>
                  <to>
                    <xdr:col>2</xdr:col>
                    <xdr:colOff>142875</xdr:colOff>
                    <xdr:row>164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23" name="Check Box 36">
              <controlPr defaultSize="0" autoFill="0" autoLine="0" autoPict="0">
                <anchor moveWithCells="1">
                  <from>
                    <xdr:col>0</xdr:col>
                    <xdr:colOff>38100</xdr:colOff>
                    <xdr:row>174</xdr:row>
                    <xdr:rowOff>123825</xdr:rowOff>
                  </from>
                  <to>
                    <xdr:col>2</xdr:col>
                    <xdr:colOff>142875</xdr:colOff>
                    <xdr:row>175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24" name="Check Box 37">
              <controlPr defaultSize="0" autoFill="0" autoLine="0" autoPict="0">
                <anchor moveWithCells="1">
                  <from>
                    <xdr:col>0</xdr:col>
                    <xdr:colOff>38100</xdr:colOff>
                    <xdr:row>185</xdr:row>
                    <xdr:rowOff>123825</xdr:rowOff>
                  </from>
                  <to>
                    <xdr:col>2</xdr:col>
                    <xdr:colOff>142875</xdr:colOff>
                    <xdr:row>186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25" name="Check Box 38">
              <controlPr defaultSize="0" autoFill="0" autoLine="0" autoPict="0">
                <anchor moveWithCells="1">
                  <from>
                    <xdr:col>0</xdr:col>
                    <xdr:colOff>38100</xdr:colOff>
                    <xdr:row>196</xdr:row>
                    <xdr:rowOff>123825</xdr:rowOff>
                  </from>
                  <to>
                    <xdr:col>2</xdr:col>
                    <xdr:colOff>142875</xdr:colOff>
                    <xdr:row>197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26" name="Check Box 39">
              <controlPr defaultSize="0" autoFill="0" autoLine="0" autoPict="0">
                <anchor moveWithCells="1">
                  <from>
                    <xdr:col>0</xdr:col>
                    <xdr:colOff>38100</xdr:colOff>
                    <xdr:row>207</xdr:row>
                    <xdr:rowOff>123825</xdr:rowOff>
                  </from>
                  <to>
                    <xdr:col>2</xdr:col>
                    <xdr:colOff>142875</xdr:colOff>
                    <xdr:row>208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</vt:lpstr>
      <vt:lpstr>入力用様式!Print_Area</vt:lpstr>
      <vt:lpstr>入力用様式!Print_Titles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2016-06-29T08:45:30Z</dcterms:modified>
</cp:coreProperties>
</file>