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5" windowWidth="9420" windowHeight="8280" activeTab="0"/>
  </bookViews>
  <sheets>
    <sheet name="飲供" sheetId="1" r:id="rId1"/>
  </sheets>
  <definedNames>
    <definedName name="_xlnm.Print_Area" localSheetId="0">'飲供'!$A$1:$N$62</definedName>
    <definedName name="_xlnm.Print_Titles" localSheetId="0">'飲供'!$5:$5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<sst xmlns="http://schemas.openxmlformats.org/spreadsheetml/2006/main" count="251" uniqueCount="88">
  <si>
    <t>〃</t>
  </si>
  <si>
    <t>平</t>
  </si>
  <si>
    <t>市町村名</t>
  </si>
  <si>
    <t>和田</t>
  </si>
  <si>
    <t>五條市</t>
  </si>
  <si>
    <t>樫辻</t>
  </si>
  <si>
    <t>古大野</t>
  </si>
  <si>
    <t>黒岩</t>
  </si>
  <si>
    <t>明日香村</t>
  </si>
  <si>
    <t>入谷</t>
  </si>
  <si>
    <t>下市町</t>
  </si>
  <si>
    <t>才谷</t>
  </si>
  <si>
    <t>黒滝村</t>
  </si>
  <si>
    <t>上中戸</t>
  </si>
  <si>
    <t>天川村</t>
  </si>
  <si>
    <t>百谷</t>
  </si>
  <si>
    <t>茄子原</t>
  </si>
  <si>
    <t>赤松</t>
  </si>
  <si>
    <t>野迫川村</t>
  </si>
  <si>
    <t>弓手原</t>
  </si>
  <si>
    <t>立里</t>
  </si>
  <si>
    <t>桧股</t>
  </si>
  <si>
    <t>大股</t>
  </si>
  <si>
    <t>池津川</t>
  </si>
  <si>
    <t>十津川村</t>
  </si>
  <si>
    <t>田戸</t>
  </si>
  <si>
    <t>玉垣内</t>
  </si>
  <si>
    <t>川津</t>
  </si>
  <si>
    <t>上葛川</t>
  </si>
  <si>
    <t>上北山村</t>
  </si>
  <si>
    <t>木和田</t>
  </si>
  <si>
    <t>白川</t>
  </si>
  <si>
    <t>川上村</t>
  </si>
  <si>
    <t>東吉野村</t>
  </si>
  <si>
    <t>狭戸</t>
  </si>
  <si>
    <t>木津川</t>
  </si>
  <si>
    <t>原山</t>
  </si>
  <si>
    <t>宇陀市</t>
  </si>
  <si>
    <t>栃本</t>
  </si>
  <si>
    <t>塩野</t>
  </si>
  <si>
    <t>番
号</t>
  </si>
  <si>
    <t>阪巻</t>
  </si>
  <si>
    <t>永谷</t>
  </si>
  <si>
    <t>殿野</t>
  </si>
  <si>
    <t>山添村</t>
  </si>
  <si>
    <t>葛尾</t>
  </si>
  <si>
    <t>戒場・山辺三（一部）</t>
  </si>
  <si>
    <t>上平</t>
  </si>
  <si>
    <t>北野</t>
  </si>
  <si>
    <t>柞原</t>
  </si>
  <si>
    <t>入之波</t>
  </si>
  <si>
    <t>文珠</t>
  </si>
  <si>
    <t>麦谷</t>
  </si>
  <si>
    <t>計</t>
  </si>
  <si>
    <t>計      画
給水人口
（人）</t>
  </si>
  <si>
    <t>現      在
給水人口
（人）</t>
  </si>
  <si>
    <t>箇所</t>
  </si>
  <si>
    <t>　　 飲料水供給施設</t>
  </si>
  <si>
    <t>計 画 １ 日
最大給水量
（ｍ3）</t>
  </si>
  <si>
    <t>浄水施設
の種別</t>
  </si>
  <si>
    <t>合　計</t>
  </si>
  <si>
    <t>桜井市</t>
  </si>
  <si>
    <t>〃</t>
  </si>
  <si>
    <t>上・尾層（下）</t>
  </si>
  <si>
    <t>神之谷（舞場）</t>
  </si>
  <si>
    <t>地区名</t>
  </si>
  <si>
    <t>竣　 工
年月日</t>
  </si>
  <si>
    <t>経営
区分</t>
  </si>
  <si>
    <t>公営</t>
  </si>
  <si>
    <t>公営</t>
  </si>
  <si>
    <t>私営</t>
  </si>
  <si>
    <t>公</t>
  </si>
  <si>
    <t>私</t>
  </si>
  <si>
    <t>表流水</t>
  </si>
  <si>
    <t>伏流水</t>
  </si>
  <si>
    <t>表</t>
  </si>
  <si>
    <t>伏</t>
  </si>
  <si>
    <t>緩速ろ過</t>
  </si>
  <si>
    <t>膜ろ過</t>
  </si>
  <si>
    <t>急速ろ過</t>
  </si>
  <si>
    <t>緩</t>
  </si>
  <si>
    <t>急</t>
  </si>
  <si>
    <t>膜</t>
  </si>
  <si>
    <t>原水の
種　 別</t>
  </si>
  <si>
    <t>私営</t>
  </si>
  <si>
    <t>公営</t>
  </si>
  <si>
    <t>檜牧乙</t>
  </si>
  <si>
    <t>緩速ろ過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</si>
</sst>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[Red]\-#,##0.0"/>
    <numFmt numFmtId="179" formatCode="#,##0.00_ ;[Red]\-#,##0.00\ "/>
    <numFmt numFmtId="180" formatCode="#,##0.000;[Red]\-#,##0.000"/>
    <numFmt numFmtId="181" formatCode="mmm\-yyyy"/>
    <numFmt numFmtId="182" formatCode="[$-411]ge\.m\.d;@"/>
    <numFmt numFmtId="183" formatCode="0.0%"/>
    <numFmt numFmtId="184" formatCode="#,##0_ "/>
    <numFmt numFmtId="185" formatCode="0_);[Red]\(0\)"/>
    <numFmt numFmtId="186" formatCode="#,##0_);[Red]\(#,##0\)"/>
    <numFmt numFmtId="187" formatCode="0.00_);[Red]\(0.00\)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411]ggg\ e&quot;年&quot;m&quot;月&quot;\ d&quot;日&quot;;@"/>
    <numFmt numFmtId="194" formatCode="[$-411]ggge&quot;年&quot;m&quot;月&quot;d&quot;日&quot;;@"/>
    <numFmt numFmtId="195" formatCode="[$-411]ggge&quot;年&quot;\ m&quot;月&quot;d&quot;日&quot;;@"/>
    <numFmt numFmtId="196" formatCode="[$-411]ggg\ e&quot;年&quot;\ m&quot;月&quot;\ d&quot;日&quot;;@"/>
    <numFmt numFmtId="197" formatCode="[$-411]ggg\ e&quot;年&quot;\ m&quot;月&quot;d&quot;日&quot;;@"/>
    <numFmt numFmtId="198" formatCode="[$-411]ge\.\ m\.d;@"/>
    <numFmt numFmtId="199" formatCode="[$-411]g\ e\.\ m\.d;@"/>
    <numFmt numFmtId="200" formatCode="#,##0.000"/>
    <numFmt numFmtId="201" formatCode="#,##0.0"/>
    <numFmt numFmtId="202" formatCode="#,##0;[Red]#,##0"/>
    <numFmt numFmtId="203" formatCode="#,##0_);\(#,##0\)"/>
    <numFmt numFmtId="204" formatCode="0_);\(0\)"/>
    <numFmt numFmtId="205" formatCode="0;[Red]0"/>
    <numFmt numFmtId="206" formatCode="#,##0.0_ "/>
    <numFmt numFmtId="207" formatCode=";;"/>
    <numFmt numFmtId="208" formatCode=";;;"/>
    <numFmt numFmtId="209" formatCode="[$-411]ggge&quot;年&quot;\ m&quot;月&quot;\ d&quot;日&quot;;@"/>
    <numFmt numFmtId="210" formatCode="[$-411]ggge&quot;年&quot;m&quot;月&quot;\ d&quot;日&quot;;@"/>
    <numFmt numFmtId="211" formatCode="#,##0.0_);[Red]\(#,##0.0\)"/>
    <numFmt numFmtId="212" formatCode="0.0"/>
    <numFmt numFmtId="213" formatCode="0.0000"/>
    <numFmt numFmtId="214" formatCode="0.000"/>
    <numFmt numFmtId="215" formatCode="0.0_ "/>
    <numFmt numFmtId="216" formatCode="0.00000"/>
    <numFmt numFmtId="217" formatCode="0.0000000"/>
    <numFmt numFmtId="218" formatCode="0.000000"/>
    <numFmt numFmtId="219" formatCode="0.00000000"/>
    <numFmt numFmtId="220" formatCode="0.00_ "/>
    <numFmt numFmtId="221" formatCode="#,##0.00_);[Red]\(#,##0.00\)"/>
    <numFmt numFmtId="222" formatCode="#,##0;"/>
    <numFmt numFmtId="223" formatCode="#,##0_ ;[Red]\-#,##0\ "/>
    <numFmt numFmtId="224" formatCode="[$-411]ggg\ e&quot;年&quot;m&quot;月&quot;d&quot;日&quot;;@"/>
    <numFmt numFmtId="225" formatCode="[$-411]ge\.m\.\ d;@"/>
    <numFmt numFmtId="226" formatCode="[$-411]ge\.\ m\ d;@"/>
    <numFmt numFmtId="227" formatCode="[$-411]ge\.\ m\.\ d;@"/>
    <numFmt numFmtId="228" formatCode="[$-411]g\ e\.\ m\.\ d;@"/>
    <numFmt numFmtId="229" formatCode="[$-411]g\ e\.m\.d;@"/>
    <numFmt numFmtId="230" formatCode="[$-411]g\ e\.m\.\ d;@"/>
    <numFmt numFmtId="231" formatCode="#,##0.0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name val="ＭＳ Ｐゴシック"/>
      <family val="3"/>
    </font>
    <font>
      <sz val="20"/>
      <color indexed="9"/>
      <name val="HG創英角ｺﾞｼｯｸUB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tted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/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dotted"/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 style="dotted">
        <color indexed="8"/>
      </top>
      <bottom style="dotted"/>
    </border>
    <border>
      <left>
        <color indexed="63"/>
      </left>
      <right style="thin">
        <color indexed="8"/>
      </right>
      <top style="dotted">
        <color indexed="8"/>
      </top>
      <bottom style="dotted"/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medium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/>
      <bottom style="thin">
        <color indexed="8"/>
      </bottom>
    </border>
    <border>
      <left>
        <color indexed="63"/>
      </left>
      <right style="medium">
        <color indexed="8"/>
      </right>
      <top style="dotted"/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0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/>
      <protection/>
    </xf>
    <xf numFmtId="186" fontId="11" fillId="0" borderId="12" xfId="0" applyNumberFormat="1" applyFont="1" applyFill="1" applyBorder="1" applyAlignment="1" applyProtection="1">
      <alignment horizontal="center" vertical="center" wrapText="1"/>
      <protection/>
    </xf>
    <xf numFmtId="187" fontId="11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vertical="center"/>
    </xf>
    <xf numFmtId="0" fontId="11" fillId="0" borderId="13" xfId="0" applyNumberFormat="1" applyFont="1" applyFill="1" applyBorder="1" applyAlignment="1" applyProtection="1">
      <alignment vertical="center"/>
      <protection/>
    </xf>
    <xf numFmtId="0" fontId="12" fillId="0" borderId="14" xfId="0" applyFont="1" applyFill="1" applyBorder="1" applyAlignment="1" applyProtection="1">
      <alignment horizontal="left" vertical="center"/>
      <protection/>
    </xf>
    <xf numFmtId="186" fontId="11" fillId="0" borderId="15" xfId="0" applyNumberFormat="1" applyFont="1" applyFill="1" applyBorder="1" applyAlignment="1" applyProtection="1">
      <alignment vertical="center"/>
      <protection/>
    </xf>
    <xf numFmtId="188" fontId="11" fillId="0" borderId="16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 applyProtection="1">
      <alignment horizontal="left" vertical="center"/>
      <protection/>
    </xf>
    <xf numFmtId="186" fontId="11" fillId="0" borderId="16" xfId="0" applyNumberFormat="1" applyFont="1" applyFill="1" applyBorder="1" applyAlignment="1" applyProtection="1">
      <alignment vertical="center"/>
      <protection/>
    </xf>
    <xf numFmtId="186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 applyProtection="1">
      <alignment horizontal="left" vertical="center"/>
      <protection/>
    </xf>
    <xf numFmtId="188" fontId="11" fillId="0" borderId="18" xfId="0" applyNumberFormat="1" applyFont="1" applyFill="1" applyBorder="1" applyAlignment="1" applyProtection="1">
      <alignment vertical="center"/>
      <protection/>
    </xf>
    <xf numFmtId="186" fontId="11" fillId="0" borderId="20" xfId="0" applyNumberFormat="1" applyFont="1" applyFill="1" applyBorder="1" applyAlignment="1" applyProtection="1">
      <alignment vertical="center"/>
      <protection/>
    </xf>
    <xf numFmtId="188" fontId="11" fillId="0" borderId="21" xfId="0" applyNumberFormat="1" applyFont="1" applyFill="1" applyBorder="1" applyAlignment="1" applyProtection="1">
      <alignment vertical="center"/>
      <protection/>
    </xf>
    <xf numFmtId="0" fontId="11" fillId="0" borderId="22" xfId="0" applyFont="1" applyFill="1" applyBorder="1" applyAlignment="1" applyProtection="1">
      <alignment horizontal="left" vertical="center"/>
      <protection/>
    </xf>
    <xf numFmtId="0" fontId="11" fillId="0" borderId="23" xfId="0" applyNumberFormat="1" applyFont="1" applyFill="1" applyBorder="1" applyAlignment="1" applyProtection="1">
      <alignment vertical="center"/>
      <protection/>
    </xf>
    <xf numFmtId="0" fontId="11" fillId="0" borderId="24" xfId="0" applyFont="1" applyFill="1" applyBorder="1" applyAlignment="1" applyProtection="1">
      <alignment horizontal="left" vertical="center"/>
      <protection/>
    </xf>
    <xf numFmtId="186" fontId="11" fillId="0" borderId="23" xfId="0" applyNumberFormat="1" applyFont="1" applyFill="1" applyBorder="1" applyAlignment="1" applyProtection="1">
      <alignment vertical="center"/>
      <protection/>
    </xf>
    <xf numFmtId="188" fontId="11" fillId="0" borderId="15" xfId="0" applyNumberFormat="1" applyFont="1" applyFill="1" applyBorder="1" applyAlignment="1" applyProtection="1">
      <alignment vertical="center"/>
      <protection/>
    </xf>
    <xf numFmtId="0" fontId="11" fillId="0" borderId="25" xfId="0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NumberFormat="1" applyFont="1" applyFill="1" applyAlignment="1" applyProtection="1">
      <alignment vertical="center"/>
      <protection/>
    </xf>
    <xf numFmtId="0" fontId="11" fillId="0" borderId="26" xfId="0" applyNumberFormat="1" applyFont="1" applyFill="1" applyBorder="1" applyAlignment="1" applyProtection="1">
      <alignment vertical="center"/>
      <protection/>
    </xf>
    <xf numFmtId="0" fontId="11" fillId="0" borderId="27" xfId="0" applyFont="1" applyFill="1" applyBorder="1" applyAlignment="1" applyProtection="1">
      <alignment vertical="center"/>
      <protection/>
    </xf>
    <xf numFmtId="186" fontId="11" fillId="0" borderId="26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186" fontId="5" fillId="0" borderId="0" xfId="0" applyNumberFormat="1" applyFont="1" applyFill="1" applyAlignment="1" applyProtection="1">
      <alignment vertical="center"/>
      <protection/>
    </xf>
    <xf numFmtId="187" fontId="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 quotePrefix="1">
      <alignment horizontal="center" vertical="center"/>
      <protection/>
    </xf>
    <xf numFmtId="0" fontId="12" fillId="0" borderId="0" xfId="0" applyFont="1" applyAlignment="1">
      <alignment vertical="center"/>
    </xf>
    <xf numFmtId="0" fontId="11" fillId="0" borderId="0" xfId="0" applyFont="1" applyAlignment="1" applyProtection="1">
      <alignment horizontal="center" vertical="center"/>
      <protection/>
    </xf>
    <xf numFmtId="186" fontId="11" fillId="0" borderId="0" xfId="0" applyNumberFormat="1" applyFont="1" applyFill="1" applyAlignment="1" applyProtection="1">
      <alignment vertical="center"/>
      <protection/>
    </xf>
    <xf numFmtId="18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186" fontId="11" fillId="0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198" fontId="11" fillId="0" borderId="29" xfId="0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Fill="1" applyBorder="1" applyAlignment="1" applyProtection="1">
      <alignment horizontal="center" vertical="center"/>
      <protection/>
    </xf>
    <xf numFmtId="0" fontId="11" fillId="0" borderId="31" xfId="0" applyNumberFormat="1" applyFont="1" applyFill="1" applyBorder="1" applyAlignment="1" applyProtection="1">
      <alignment horizontal="center" vertical="center"/>
      <protection/>
    </xf>
    <xf numFmtId="0" fontId="11" fillId="0" borderId="3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Fill="1" applyBorder="1" applyAlignment="1" applyProtection="1">
      <alignment horizontal="center" vertical="center"/>
      <protection/>
    </xf>
    <xf numFmtId="0" fontId="11" fillId="0" borderId="34" xfId="0" applyNumberFormat="1" applyFont="1" applyFill="1" applyBorder="1" applyAlignment="1" applyProtection="1">
      <alignment horizontal="center" vertical="center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distributed" vertical="center"/>
      <protection/>
    </xf>
    <xf numFmtId="187" fontId="11" fillId="0" borderId="15" xfId="49" applyNumberFormat="1" applyFont="1" applyFill="1" applyBorder="1" applyAlignment="1" applyProtection="1">
      <alignment vertical="center"/>
      <protection/>
    </xf>
    <xf numFmtId="0" fontId="11" fillId="0" borderId="36" xfId="0" applyFont="1" applyFill="1" applyBorder="1" applyAlignment="1" applyProtection="1">
      <alignment horizontal="center" vertical="center"/>
      <protection/>
    </xf>
    <xf numFmtId="0" fontId="11" fillId="0" borderId="37" xfId="0" applyFont="1" applyFill="1" applyBorder="1" applyAlignment="1" applyProtection="1">
      <alignment horizontal="distributed" vertical="center"/>
      <protection/>
    </xf>
    <xf numFmtId="187" fontId="11" fillId="0" borderId="16" xfId="0" applyNumberFormat="1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40" xfId="0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 applyProtection="1">
      <alignment horizontal="distributed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distributed" vertical="center"/>
      <protection/>
    </xf>
    <xf numFmtId="0" fontId="11" fillId="0" borderId="44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distributed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187" fontId="11" fillId="0" borderId="18" xfId="0" applyNumberFormat="1" applyFont="1" applyFill="1" applyBorder="1" applyAlignment="1" applyProtection="1">
      <alignment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distributed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1" fillId="0" borderId="51" xfId="0" applyFont="1" applyFill="1" applyBorder="1" applyAlignment="1" applyProtection="1">
      <alignment horizontal="center" vertical="center"/>
      <protection/>
    </xf>
    <xf numFmtId="0" fontId="11" fillId="0" borderId="52" xfId="0" applyFont="1" applyFill="1" applyBorder="1" applyAlignment="1" applyProtection="1">
      <alignment horizontal="distributed" vertical="center"/>
      <protection/>
    </xf>
    <xf numFmtId="0" fontId="12" fillId="0" borderId="46" xfId="0" applyFont="1" applyFill="1" applyBorder="1" applyAlignment="1" applyProtection="1">
      <alignment horizontal="center" vertical="center"/>
      <protection/>
    </xf>
    <xf numFmtId="0" fontId="11" fillId="0" borderId="53" xfId="0" applyFont="1" applyFill="1" applyBorder="1" applyAlignment="1" applyProtection="1">
      <alignment horizontal="center" vertical="center"/>
      <protection/>
    </xf>
    <xf numFmtId="0" fontId="12" fillId="0" borderId="18" xfId="0" applyFont="1" applyFill="1" applyBorder="1" applyAlignment="1" applyProtection="1">
      <alignment horizontal="center" vertical="center"/>
      <protection/>
    </xf>
    <xf numFmtId="0" fontId="11" fillId="0" borderId="5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right" vertical="center"/>
      <protection/>
    </xf>
    <xf numFmtId="185" fontId="11" fillId="0" borderId="55" xfId="0" applyNumberFormat="1" applyFont="1" applyFill="1" applyBorder="1" applyAlignment="1" applyProtection="1" quotePrefix="1">
      <alignment vertical="center"/>
      <protection/>
    </xf>
    <xf numFmtId="185" fontId="11" fillId="0" borderId="56" xfId="0" applyNumberFormat="1" applyFont="1" applyFill="1" applyBorder="1" applyAlignment="1" applyProtection="1">
      <alignment vertical="center"/>
      <protection/>
    </xf>
    <xf numFmtId="0" fontId="11" fillId="0" borderId="23" xfId="0" applyFont="1" applyFill="1" applyBorder="1" applyAlignment="1" applyProtection="1">
      <alignment horizontal="right" vertical="center"/>
      <protection/>
    </xf>
    <xf numFmtId="185" fontId="11" fillId="0" borderId="0" xfId="0" applyNumberFormat="1" applyFont="1" applyFill="1" applyBorder="1" applyAlignment="1" applyProtection="1" quotePrefix="1">
      <alignment vertical="center"/>
      <protection/>
    </xf>
    <xf numFmtId="185" fontId="11" fillId="0" borderId="57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 applyProtection="1">
      <alignment horizontal="right" vertical="center"/>
      <protection/>
    </xf>
    <xf numFmtId="185" fontId="11" fillId="0" borderId="58" xfId="0" applyNumberFormat="1" applyFont="1" applyFill="1" applyBorder="1" applyAlignment="1" applyProtection="1" quotePrefix="1">
      <alignment vertical="center"/>
      <protection/>
    </xf>
    <xf numFmtId="0" fontId="11" fillId="0" borderId="26" xfId="0" applyFont="1" applyFill="1" applyBorder="1" applyAlignment="1" applyProtection="1" quotePrefix="1">
      <alignment horizontal="right" vertical="center" indent="1"/>
      <protection/>
    </xf>
    <xf numFmtId="185" fontId="11" fillId="0" borderId="59" xfId="0" applyNumberFormat="1" applyFont="1" applyFill="1" applyBorder="1" applyAlignment="1" applyProtection="1">
      <alignment vertical="center"/>
      <protection/>
    </xf>
    <xf numFmtId="185" fontId="11" fillId="0" borderId="25" xfId="0" applyNumberFormat="1" applyFont="1" applyFill="1" applyBorder="1" applyAlignment="1" applyProtection="1">
      <alignment vertical="center"/>
      <protection/>
    </xf>
    <xf numFmtId="185" fontId="11" fillId="0" borderId="24" xfId="0" applyNumberFormat="1" applyFont="1" applyFill="1" applyBorder="1" applyAlignment="1" applyProtection="1">
      <alignment vertical="center"/>
      <protection/>
    </xf>
    <xf numFmtId="185" fontId="11" fillId="0" borderId="27" xfId="0" applyNumberFormat="1" applyFont="1" applyFill="1" applyBorder="1" applyAlignment="1" applyProtection="1">
      <alignment vertical="center"/>
      <protection/>
    </xf>
    <xf numFmtId="0" fontId="11" fillId="0" borderId="60" xfId="0" applyFont="1" applyFill="1" applyBorder="1" applyAlignment="1" applyProtection="1">
      <alignment horizontal="center" vertical="center"/>
      <protection/>
    </xf>
    <xf numFmtId="0" fontId="11" fillId="0" borderId="61" xfId="0" applyFont="1" applyFill="1" applyBorder="1" applyAlignment="1" applyProtection="1">
      <alignment horizontal="center" vertical="center"/>
      <protection/>
    </xf>
    <xf numFmtId="187" fontId="11" fillId="0" borderId="21" xfId="0" applyNumberFormat="1" applyFont="1" applyFill="1" applyBorder="1" applyAlignment="1" applyProtection="1">
      <alignment vertical="center"/>
      <protection/>
    </xf>
    <xf numFmtId="187" fontId="11" fillId="0" borderId="20" xfId="0" applyNumberFormat="1" applyFont="1" applyFill="1" applyBorder="1" applyAlignment="1" applyProtection="1">
      <alignment vertical="center"/>
      <protection/>
    </xf>
    <xf numFmtId="187" fontId="11" fillId="0" borderId="15" xfId="0" applyNumberFormat="1" applyFont="1" applyFill="1" applyBorder="1" applyAlignment="1" applyProtection="1">
      <alignment vertical="center"/>
      <protection/>
    </xf>
    <xf numFmtId="187" fontId="11" fillId="0" borderId="23" xfId="0" applyNumberFormat="1" applyFont="1" applyFill="1" applyBorder="1" applyAlignment="1" applyProtection="1">
      <alignment vertical="center"/>
      <protection/>
    </xf>
    <xf numFmtId="187" fontId="11" fillId="0" borderId="26" xfId="0" applyNumberFormat="1" applyFont="1" applyFill="1" applyBorder="1" applyAlignment="1" applyProtection="1">
      <alignment vertical="center"/>
      <protection/>
    </xf>
    <xf numFmtId="185" fontId="11" fillId="0" borderId="15" xfId="0" applyNumberFormat="1" applyFont="1" applyFill="1" applyBorder="1" applyAlignment="1" applyProtection="1">
      <alignment vertical="center"/>
      <protection/>
    </xf>
    <xf numFmtId="0" fontId="11" fillId="0" borderId="62" xfId="0" applyFont="1" applyFill="1" applyBorder="1" applyAlignment="1" applyProtection="1">
      <alignment horizontal="distributed" vertical="center"/>
      <protection/>
    </xf>
    <xf numFmtId="0" fontId="11" fillId="0" borderId="63" xfId="0" applyFont="1" applyFill="1" applyBorder="1" applyAlignment="1" applyProtection="1">
      <alignment horizontal="distributed" vertical="center"/>
      <protection/>
    </xf>
    <xf numFmtId="0" fontId="11" fillId="0" borderId="64" xfId="0" applyFont="1" applyFill="1" applyBorder="1" applyAlignment="1" applyProtection="1">
      <alignment horizontal="distributed" vertical="center"/>
      <protection/>
    </xf>
    <xf numFmtId="0" fontId="11" fillId="0" borderId="41" xfId="0" applyFont="1" applyFill="1" applyBorder="1" applyAlignment="1" applyProtection="1">
      <alignment horizontal="center" vertical="center"/>
      <protection/>
    </xf>
    <xf numFmtId="0" fontId="11" fillId="0" borderId="35" xfId="0" applyFont="1" applyFill="1" applyBorder="1" applyAlignment="1" applyProtection="1">
      <alignment horizontal="center" vertical="center"/>
      <protection/>
    </xf>
    <xf numFmtId="0" fontId="11" fillId="0" borderId="45" xfId="0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 applyProtection="1">
      <alignment horizontal="center" vertical="center"/>
      <protection/>
    </xf>
    <xf numFmtId="186" fontId="11" fillId="0" borderId="66" xfId="0" applyNumberFormat="1" applyFont="1" applyFill="1" applyBorder="1" applyAlignment="1" applyProtection="1">
      <alignment vertical="center"/>
      <protection/>
    </xf>
    <xf numFmtId="186" fontId="11" fillId="0" borderId="67" xfId="0" applyNumberFormat="1" applyFont="1" applyFill="1" applyBorder="1" applyAlignment="1" applyProtection="1">
      <alignment vertical="center"/>
      <protection/>
    </xf>
    <xf numFmtId="186" fontId="11" fillId="0" borderId="68" xfId="0" applyNumberFormat="1" applyFont="1" applyFill="1" applyBorder="1" applyAlignment="1" applyProtection="1">
      <alignment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2" fillId="0" borderId="19" xfId="0" applyFont="1" applyFill="1" applyBorder="1" applyAlignment="1" applyProtection="1">
      <alignment horizontal="left" vertical="center"/>
      <protection/>
    </xf>
    <xf numFmtId="198" fontId="11" fillId="0" borderId="69" xfId="0" applyNumberFormat="1" applyFont="1" applyFill="1" applyBorder="1" applyAlignment="1" applyProtection="1">
      <alignment horizontal="center" vertical="center"/>
      <protection/>
    </xf>
    <xf numFmtId="187" fontId="11" fillId="0" borderId="18" xfId="49" applyNumberFormat="1" applyFont="1" applyFill="1" applyBorder="1" applyAlignment="1" applyProtection="1">
      <alignment vertical="center"/>
      <protection/>
    </xf>
    <xf numFmtId="0" fontId="11" fillId="0" borderId="66" xfId="0" applyNumberFormat="1" applyFont="1" applyFill="1" applyBorder="1" applyAlignment="1" applyProtection="1">
      <alignment vertical="center"/>
      <protection/>
    </xf>
    <xf numFmtId="0" fontId="12" fillId="0" borderId="70" xfId="0" applyFont="1" applyFill="1" applyBorder="1" applyAlignment="1" applyProtection="1">
      <alignment horizontal="left" vertical="center"/>
      <protection/>
    </xf>
    <xf numFmtId="198" fontId="11" fillId="0" borderId="71" xfId="0" applyNumberFormat="1" applyFont="1" applyFill="1" applyBorder="1" applyAlignment="1" applyProtection="1">
      <alignment horizontal="center" vertical="center"/>
      <protection/>
    </xf>
    <xf numFmtId="187" fontId="11" fillId="0" borderId="66" xfId="49" applyNumberFormat="1" applyFont="1" applyFill="1" applyBorder="1" applyAlignment="1" applyProtection="1">
      <alignment vertical="center"/>
      <protection/>
    </xf>
    <xf numFmtId="0" fontId="11" fillId="0" borderId="70" xfId="0" applyFont="1" applyFill="1" applyBorder="1" applyAlignment="1" applyProtection="1">
      <alignment horizontal="left" vertical="center"/>
      <protection/>
    </xf>
    <xf numFmtId="199" fontId="11" fillId="0" borderId="71" xfId="0" applyNumberFormat="1" applyFont="1" applyFill="1" applyBorder="1" applyAlignment="1" applyProtection="1">
      <alignment horizontal="center" vertical="center"/>
      <protection/>
    </xf>
    <xf numFmtId="198" fontId="11" fillId="0" borderId="72" xfId="0" applyNumberFormat="1" applyFont="1" applyFill="1" applyBorder="1" applyAlignment="1" applyProtection="1">
      <alignment horizontal="center" vertical="center"/>
      <protection/>
    </xf>
    <xf numFmtId="187" fontId="11" fillId="0" borderId="23" xfId="49" applyNumberFormat="1" applyFont="1" applyFill="1" applyBorder="1" applyAlignment="1" applyProtection="1">
      <alignment vertical="center"/>
      <protection/>
    </xf>
    <xf numFmtId="198" fontId="11" fillId="0" borderId="31" xfId="0" applyNumberFormat="1" applyFont="1" applyFill="1" applyBorder="1" applyAlignment="1" applyProtection="1">
      <alignment horizontal="center" vertical="center"/>
      <protection/>
    </xf>
    <xf numFmtId="198" fontId="11" fillId="0" borderId="73" xfId="0" applyNumberFormat="1" applyFont="1" applyFill="1" applyBorder="1" applyAlignment="1" applyProtection="1">
      <alignment horizontal="center" vertical="center"/>
      <protection/>
    </xf>
    <xf numFmtId="0" fontId="11" fillId="0" borderId="74" xfId="0" applyNumberFormat="1" applyFont="1" applyFill="1" applyBorder="1" applyAlignment="1" applyProtection="1">
      <alignment vertical="center"/>
      <protection/>
    </xf>
    <xf numFmtId="0" fontId="11" fillId="0" borderId="75" xfId="0" applyFont="1" applyFill="1" applyBorder="1" applyAlignment="1" applyProtection="1">
      <alignment horizontal="left" vertical="center"/>
      <protection/>
    </xf>
    <xf numFmtId="187" fontId="11" fillId="0" borderId="67" xfId="49" applyNumberFormat="1" applyFont="1" applyFill="1" applyBorder="1" applyAlignment="1" applyProtection="1">
      <alignment vertical="center"/>
      <protection/>
    </xf>
    <xf numFmtId="0" fontId="11" fillId="0" borderId="68" xfId="0" applyNumberFormat="1" applyFont="1" applyFill="1" applyBorder="1" applyAlignment="1" applyProtection="1">
      <alignment vertical="center"/>
      <protection/>
    </xf>
    <xf numFmtId="0" fontId="11" fillId="0" borderId="76" xfId="0" applyFont="1" applyFill="1" applyBorder="1" applyAlignment="1" applyProtection="1">
      <alignment horizontal="left" vertical="center"/>
      <protection/>
    </xf>
    <xf numFmtId="187" fontId="11" fillId="0" borderId="68" xfId="49" applyNumberFormat="1" applyFont="1" applyFill="1" applyBorder="1" applyAlignment="1" applyProtection="1">
      <alignment vertical="center"/>
      <protection/>
    </xf>
    <xf numFmtId="198" fontId="11" fillId="0" borderId="24" xfId="0" applyNumberFormat="1" applyFont="1" applyFill="1" applyBorder="1" applyAlignment="1" applyProtection="1">
      <alignment horizontal="center" vertical="center"/>
      <protection/>
    </xf>
    <xf numFmtId="199" fontId="11" fillId="0" borderId="72" xfId="0" applyNumberFormat="1" applyFont="1" applyFill="1" applyBorder="1" applyAlignment="1" applyProtection="1">
      <alignment horizontal="center" vertical="center"/>
      <protection/>
    </xf>
    <xf numFmtId="0" fontId="11" fillId="0" borderId="77" xfId="0" applyNumberFormat="1" applyFont="1" applyFill="1" applyBorder="1" applyAlignment="1" applyProtection="1">
      <alignment vertical="center"/>
      <protection/>
    </xf>
    <xf numFmtId="0" fontId="11" fillId="0" borderId="78" xfId="0" applyFont="1" applyFill="1" applyBorder="1" applyAlignment="1" applyProtection="1">
      <alignment horizontal="left" vertical="center"/>
      <protection/>
    </xf>
    <xf numFmtId="186" fontId="11" fillId="0" borderId="77" xfId="0" applyNumberFormat="1" applyFont="1" applyFill="1" applyBorder="1" applyAlignment="1" applyProtection="1">
      <alignment vertical="center"/>
      <protection/>
    </xf>
    <xf numFmtId="187" fontId="11" fillId="0" borderId="77" xfId="49" applyNumberFormat="1" applyFont="1" applyFill="1" applyBorder="1" applyAlignment="1" applyProtection="1">
      <alignment vertical="center"/>
      <protection/>
    </xf>
    <xf numFmtId="199" fontId="11" fillId="0" borderId="73" xfId="0" applyNumberFormat="1" applyFont="1" applyFill="1" applyBorder="1" applyAlignment="1" applyProtection="1">
      <alignment horizontal="center" vertical="center"/>
      <protection/>
    </xf>
    <xf numFmtId="186" fontId="11" fillId="0" borderId="79" xfId="0" applyNumberFormat="1" applyFont="1" applyFill="1" applyBorder="1" applyAlignment="1" applyProtection="1">
      <alignment vertical="center"/>
      <protection/>
    </xf>
    <xf numFmtId="187" fontId="11" fillId="0" borderId="79" xfId="49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>
      <alignment vertical="center"/>
    </xf>
    <xf numFmtId="0" fontId="46" fillId="0" borderId="0" xfId="0" applyFont="1" applyFill="1" applyAlignment="1" applyProtection="1">
      <alignment vertical="center"/>
      <protection/>
    </xf>
    <xf numFmtId="0" fontId="11" fillId="0" borderId="66" xfId="0" applyFont="1" applyFill="1" applyBorder="1" applyAlignment="1" applyProtection="1">
      <alignment horizontal="center" vertical="center"/>
      <protection/>
    </xf>
    <xf numFmtId="0" fontId="12" fillId="0" borderId="80" xfId="0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 applyProtection="1">
      <alignment horizontal="center" vertical="center"/>
      <protection/>
    </xf>
    <xf numFmtId="0" fontId="12" fillId="0" borderId="53" xfId="0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0" fontId="12" fillId="0" borderId="81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12" fillId="0" borderId="82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2" fillId="0" borderId="39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2" fillId="0" borderId="57" xfId="0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 applyProtection="1">
      <alignment horizontal="center" vertical="center"/>
      <protection/>
    </xf>
    <xf numFmtId="0" fontId="12" fillId="0" borderId="84" xfId="0" applyFont="1" applyFill="1" applyBorder="1" applyAlignment="1" applyProtection="1">
      <alignment horizontal="center" vertical="center"/>
      <protection/>
    </xf>
    <xf numFmtId="0" fontId="11" fillId="0" borderId="7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2" fillId="0" borderId="25" xfId="0" applyFont="1" applyFill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2" fillId="0" borderId="56" xfId="0" applyFont="1" applyBorder="1" applyAlignment="1" applyProtection="1">
      <alignment horizontal="center" vertical="center" wrapText="1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2" fillId="0" borderId="85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horizontal="center" vertical="center"/>
      <protection/>
    </xf>
    <xf numFmtId="0" fontId="11" fillId="0" borderId="19" xfId="0" applyFont="1" applyFill="1" applyBorder="1" applyAlignment="1" applyProtection="1">
      <alignment horizontal="center" vertical="center"/>
      <protection/>
    </xf>
    <xf numFmtId="0" fontId="11" fillId="0" borderId="86" xfId="0" applyFont="1" applyBorder="1" applyAlignment="1" applyProtection="1">
      <alignment horizontal="center" vertical="center" wrapText="1"/>
      <protection/>
    </xf>
    <xf numFmtId="0" fontId="12" fillId="0" borderId="87" xfId="0" applyFont="1" applyBorder="1" applyAlignment="1" applyProtection="1">
      <alignment horizontal="center" vertical="center"/>
      <protection/>
    </xf>
    <xf numFmtId="0" fontId="12" fillId="0" borderId="55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 applyProtection="1">
      <alignment horizontal="center" vertical="center"/>
      <protection/>
    </xf>
    <xf numFmtId="0" fontId="11" fillId="0" borderId="89" xfId="0" applyFont="1" applyFill="1" applyBorder="1" applyAlignment="1" applyProtection="1">
      <alignment horizontal="center" vertical="center"/>
      <protection/>
    </xf>
    <xf numFmtId="0" fontId="11" fillId="0" borderId="76" xfId="0" applyFont="1" applyFill="1" applyBorder="1" applyAlignment="1" applyProtection="1">
      <alignment horizontal="center" vertical="center"/>
      <protection/>
    </xf>
    <xf numFmtId="0" fontId="11" fillId="0" borderId="47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74" xfId="0" applyFont="1" applyFill="1" applyBorder="1" applyAlignment="1" applyProtection="1">
      <alignment horizontal="center" vertical="center"/>
      <protection/>
    </xf>
    <xf numFmtId="0" fontId="11" fillId="0" borderId="75" xfId="0" applyFont="1" applyFill="1" applyBorder="1" applyAlignment="1" applyProtection="1">
      <alignment horizontal="center" vertical="center"/>
      <protection/>
    </xf>
    <xf numFmtId="0" fontId="12" fillId="0" borderId="48" xfId="0" applyFont="1" applyFill="1" applyBorder="1" applyAlignment="1" applyProtection="1">
      <alignment horizontal="center" vertical="center"/>
      <protection/>
    </xf>
    <xf numFmtId="0" fontId="12" fillId="0" borderId="90" xfId="0" applyFont="1" applyFill="1" applyBorder="1" applyAlignment="1" applyProtection="1">
      <alignment horizontal="center" vertical="center"/>
      <protection/>
    </xf>
    <xf numFmtId="0" fontId="12" fillId="0" borderId="38" xfId="0" applyFont="1" applyFill="1" applyBorder="1" applyAlignment="1" applyProtection="1">
      <alignment horizontal="center" vertical="center"/>
      <protection/>
    </xf>
    <xf numFmtId="0" fontId="12" fillId="0" borderId="50" xfId="0" applyFont="1" applyFill="1" applyBorder="1" applyAlignment="1" applyProtection="1">
      <alignment horizontal="center" vertical="center"/>
      <protection/>
    </xf>
    <xf numFmtId="0" fontId="12" fillId="0" borderId="91" xfId="0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 shrinkToFit="1"/>
      <protection/>
    </xf>
    <xf numFmtId="0" fontId="12" fillId="0" borderId="19" xfId="0" applyFont="1" applyFill="1" applyBorder="1" applyAlignment="1" applyProtection="1">
      <alignment horizontal="left" vertical="center" shrinkToFit="1"/>
      <protection/>
    </xf>
    <xf numFmtId="0" fontId="12" fillId="0" borderId="7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400050</xdr:colOff>
      <xdr:row>2</xdr:row>
      <xdr:rowOff>104775</xdr:rowOff>
    </xdr:to>
    <xdr:sp>
      <xdr:nvSpPr>
        <xdr:cNvPr id="1" name="Oval 2"/>
        <xdr:cNvSpPr>
          <a:spLocks/>
        </xdr:cNvSpPr>
      </xdr:nvSpPr>
      <xdr:spPr>
        <a:xfrm>
          <a:off x="28575" y="38100"/>
          <a:ext cx="723900" cy="7239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3" sqref="A3"/>
    </sheetView>
  </sheetViews>
  <sheetFormatPr defaultColWidth="11.25390625" defaultRowHeight="14.25" customHeight="1"/>
  <cols>
    <col min="1" max="1" width="4.625" style="33" customWidth="1"/>
    <col min="2" max="2" width="12.625" style="33" customWidth="1"/>
    <col min="3" max="3" width="15.625" style="34" customWidth="1"/>
    <col min="4" max="4" width="4.625" style="35" customWidth="1"/>
    <col min="5" max="5" width="10.625" style="28" customWidth="1"/>
    <col min="6" max="7" width="9.625" style="36" customWidth="1"/>
    <col min="8" max="8" width="10.625" style="37" customWidth="1"/>
    <col min="9" max="10" width="4.625" style="38" customWidth="1"/>
    <col min="11" max="12" width="4.625" style="33" customWidth="1"/>
    <col min="13" max="13" width="4.125" style="33" customWidth="1"/>
    <col min="14" max="14" width="4.125" style="38" customWidth="1"/>
    <col min="15" max="16384" width="11.25390625" style="1" customWidth="1"/>
  </cols>
  <sheetData>
    <row r="1" spans="1:8" s="41" customFormat="1" ht="9.75" customHeight="1">
      <c r="A1" s="47"/>
      <c r="B1" s="47"/>
      <c r="C1" s="47"/>
      <c r="D1" s="47"/>
      <c r="E1" s="28"/>
      <c r="F1" s="47"/>
      <c r="G1" s="47"/>
      <c r="H1" s="47"/>
    </row>
    <row r="2" spans="1:14" s="4" customFormat="1" ht="42" customHeight="1">
      <c r="A2" s="2"/>
      <c r="B2" s="5" t="s">
        <v>57</v>
      </c>
      <c r="C2" s="3"/>
      <c r="D2" s="3"/>
      <c r="E2" s="56"/>
      <c r="F2" s="3"/>
      <c r="G2" s="3"/>
      <c r="H2" s="3"/>
      <c r="I2" s="3"/>
      <c r="J2" s="3"/>
      <c r="K2" s="3"/>
      <c r="L2" s="3"/>
      <c r="M2" s="3"/>
      <c r="N2" s="3"/>
    </row>
    <row r="3" s="41" customFormat="1" ht="16.5" customHeight="1">
      <c r="E3" s="149"/>
    </row>
    <row r="4" spans="1:14" s="10" customFormat="1" ht="16.5" customHeight="1" thickBot="1">
      <c r="A4" s="42"/>
      <c r="B4" s="42"/>
      <c r="C4" s="29"/>
      <c r="D4" s="28"/>
      <c r="E4" s="28"/>
      <c r="F4" s="43"/>
      <c r="G4" s="43"/>
      <c r="H4" s="44"/>
      <c r="I4" s="45"/>
      <c r="J4" s="45"/>
      <c r="K4" s="42"/>
      <c r="L4" s="42"/>
      <c r="M4" s="42"/>
      <c r="N4" s="45"/>
    </row>
    <row r="5" spans="1:14" s="10" customFormat="1" ht="39.75" customHeight="1" thickBot="1">
      <c r="A5" s="6" t="s">
        <v>40</v>
      </c>
      <c r="B5" s="7" t="s">
        <v>2</v>
      </c>
      <c r="C5" s="165" t="s">
        <v>65</v>
      </c>
      <c r="D5" s="166"/>
      <c r="E5" s="48" t="s">
        <v>66</v>
      </c>
      <c r="F5" s="8" t="s">
        <v>54</v>
      </c>
      <c r="G5" s="8" t="s">
        <v>55</v>
      </c>
      <c r="H5" s="9" t="s">
        <v>58</v>
      </c>
      <c r="I5" s="167" t="s">
        <v>83</v>
      </c>
      <c r="J5" s="171"/>
      <c r="K5" s="174" t="s">
        <v>59</v>
      </c>
      <c r="L5" s="175"/>
      <c r="M5" s="167" t="s">
        <v>67</v>
      </c>
      <c r="N5" s="168"/>
    </row>
    <row r="6" spans="1:14" s="10" customFormat="1" ht="15.75" customHeight="1">
      <c r="A6" s="57">
        <v>1</v>
      </c>
      <c r="B6" s="58" t="s">
        <v>61</v>
      </c>
      <c r="C6" s="11" t="s">
        <v>3</v>
      </c>
      <c r="D6" s="12"/>
      <c r="E6" s="49">
        <v>28945</v>
      </c>
      <c r="F6" s="13">
        <v>70</v>
      </c>
      <c r="G6" s="13">
        <v>31</v>
      </c>
      <c r="H6" s="59">
        <v>17.5</v>
      </c>
      <c r="I6" s="165" t="s">
        <v>74</v>
      </c>
      <c r="J6" s="172"/>
      <c r="K6" s="165" t="s">
        <v>77</v>
      </c>
      <c r="L6" s="176"/>
      <c r="M6" s="169" t="s">
        <v>84</v>
      </c>
      <c r="N6" s="170"/>
    </row>
    <row r="7" spans="1:14" s="10" customFormat="1" ht="15.75" customHeight="1">
      <c r="A7" s="60"/>
      <c r="B7" s="61" t="s">
        <v>53</v>
      </c>
      <c r="C7" s="14">
        <v>1</v>
      </c>
      <c r="D7" s="15" t="s">
        <v>56</v>
      </c>
      <c r="E7" s="50"/>
      <c r="F7" s="16">
        <f>F6</f>
        <v>70</v>
      </c>
      <c r="G7" s="16">
        <f>G6</f>
        <v>31</v>
      </c>
      <c r="H7" s="62">
        <f>H6</f>
        <v>17.5</v>
      </c>
      <c r="I7" s="63"/>
      <c r="J7" s="64"/>
      <c r="K7" s="63"/>
      <c r="L7" s="65"/>
      <c r="M7" s="66"/>
      <c r="N7" s="67"/>
    </row>
    <row r="8" spans="1:14" s="10" customFormat="1" ht="15.75" customHeight="1">
      <c r="A8" s="68">
        <v>2</v>
      </c>
      <c r="B8" s="69" t="s">
        <v>4</v>
      </c>
      <c r="C8" s="119" t="s">
        <v>5</v>
      </c>
      <c r="D8" s="120"/>
      <c r="E8" s="121">
        <v>35874</v>
      </c>
      <c r="F8" s="17">
        <v>95</v>
      </c>
      <c r="G8" s="17">
        <v>59</v>
      </c>
      <c r="H8" s="122">
        <v>26</v>
      </c>
      <c r="I8" s="156" t="s">
        <v>73</v>
      </c>
      <c r="J8" s="173"/>
      <c r="K8" s="177" t="s">
        <v>78</v>
      </c>
      <c r="L8" s="178"/>
      <c r="M8" s="156" t="s">
        <v>69</v>
      </c>
      <c r="N8" s="157"/>
    </row>
    <row r="9" spans="1:14" s="10" customFormat="1" ht="15.75" customHeight="1">
      <c r="A9" s="72">
        <v>3</v>
      </c>
      <c r="B9" s="73" t="s">
        <v>0</v>
      </c>
      <c r="C9" s="123" t="s">
        <v>15</v>
      </c>
      <c r="D9" s="124"/>
      <c r="E9" s="125">
        <v>29280</v>
      </c>
      <c r="F9" s="116">
        <v>95</v>
      </c>
      <c r="G9" s="116">
        <v>71</v>
      </c>
      <c r="H9" s="126">
        <v>23.8</v>
      </c>
      <c r="I9" s="150" t="s">
        <v>73</v>
      </c>
      <c r="J9" s="164"/>
      <c r="K9" s="150" t="s">
        <v>77</v>
      </c>
      <c r="L9" s="164"/>
      <c r="M9" s="150" t="s">
        <v>68</v>
      </c>
      <c r="N9" s="151"/>
    </row>
    <row r="10" spans="1:14" s="10" customFormat="1" ht="15.75" customHeight="1">
      <c r="A10" s="72">
        <v>4</v>
      </c>
      <c r="B10" s="73" t="s">
        <v>0</v>
      </c>
      <c r="C10" s="123" t="s">
        <v>16</v>
      </c>
      <c r="D10" s="124"/>
      <c r="E10" s="125">
        <v>29672</v>
      </c>
      <c r="F10" s="116">
        <v>96</v>
      </c>
      <c r="G10" s="116">
        <v>48</v>
      </c>
      <c r="H10" s="126">
        <v>28</v>
      </c>
      <c r="I10" s="150" t="s">
        <v>73</v>
      </c>
      <c r="J10" s="164"/>
      <c r="K10" s="150" t="s">
        <v>77</v>
      </c>
      <c r="L10" s="164"/>
      <c r="M10" s="150" t="s">
        <v>68</v>
      </c>
      <c r="N10" s="151"/>
    </row>
    <row r="11" spans="1:14" s="10" customFormat="1" ht="15.75" customHeight="1">
      <c r="A11" s="72">
        <v>5</v>
      </c>
      <c r="B11" s="73" t="s">
        <v>0</v>
      </c>
      <c r="C11" s="123" t="s">
        <v>17</v>
      </c>
      <c r="D11" s="127"/>
      <c r="E11" s="128">
        <v>34424</v>
      </c>
      <c r="F11" s="116">
        <v>97</v>
      </c>
      <c r="G11" s="116">
        <v>54</v>
      </c>
      <c r="H11" s="126">
        <v>25</v>
      </c>
      <c r="I11" s="150" t="s">
        <v>74</v>
      </c>
      <c r="J11" s="164"/>
      <c r="K11" s="150" t="s">
        <v>77</v>
      </c>
      <c r="L11" s="164"/>
      <c r="M11" s="150" t="s">
        <v>68</v>
      </c>
      <c r="N11" s="151"/>
    </row>
    <row r="12" spans="1:14" s="10" customFormat="1" ht="15.75" customHeight="1">
      <c r="A12" s="72">
        <v>6</v>
      </c>
      <c r="B12" s="73" t="s">
        <v>62</v>
      </c>
      <c r="C12" s="123" t="s">
        <v>41</v>
      </c>
      <c r="D12" s="127"/>
      <c r="E12" s="125">
        <v>36229</v>
      </c>
      <c r="F12" s="116">
        <v>84</v>
      </c>
      <c r="G12" s="116">
        <v>80</v>
      </c>
      <c r="H12" s="126">
        <v>25</v>
      </c>
      <c r="I12" s="150" t="s">
        <v>74</v>
      </c>
      <c r="J12" s="164"/>
      <c r="K12" s="150" t="s">
        <v>77</v>
      </c>
      <c r="L12" s="164"/>
      <c r="M12" s="150" t="s">
        <v>68</v>
      </c>
      <c r="N12" s="151"/>
    </row>
    <row r="13" spans="1:14" s="10" customFormat="1" ht="15.75" customHeight="1">
      <c r="A13" s="72">
        <v>7</v>
      </c>
      <c r="B13" s="73" t="s">
        <v>62</v>
      </c>
      <c r="C13" s="123" t="s">
        <v>42</v>
      </c>
      <c r="D13" s="127"/>
      <c r="E13" s="125">
        <v>36595</v>
      </c>
      <c r="F13" s="116">
        <v>71</v>
      </c>
      <c r="G13" s="116">
        <v>47</v>
      </c>
      <c r="H13" s="126">
        <v>20.75</v>
      </c>
      <c r="I13" s="150" t="s">
        <v>73</v>
      </c>
      <c r="J13" s="164"/>
      <c r="K13" s="150" t="s">
        <v>77</v>
      </c>
      <c r="L13" s="164"/>
      <c r="M13" s="150" t="s">
        <v>68</v>
      </c>
      <c r="N13" s="151"/>
    </row>
    <row r="14" spans="1:14" s="10" customFormat="1" ht="15.75" customHeight="1">
      <c r="A14" s="74">
        <v>8</v>
      </c>
      <c r="B14" s="75" t="s">
        <v>0</v>
      </c>
      <c r="C14" s="23" t="s">
        <v>43</v>
      </c>
      <c r="D14" s="24"/>
      <c r="E14" s="129">
        <v>36068</v>
      </c>
      <c r="F14" s="25">
        <v>60</v>
      </c>
      <c r="G14" s="25">
        <v>28</v>
      </c>
      <c r="H14" s="130">
        <v>30</v>
      </c>
      <c r="I14" s="152" t="s">
        <v>73</v>
      </c>
      <c r="J14" s="180"/>
      <c r="K14" s="154" t="s">
        <v>77</v>
      </c>
      <c r="L14" s="179"/>
      <c r="M14" s="152" t="s">
        <v>68</v>
      </c>
      <c r="N14" s="153"/>
    </row>
    <row r="15" spans="1:14" s="10" customFormat="1" ht="15.75" customHeight="1">
      <c r="A15" s="60"/>
      <c r="B15" s="69" t="s">
        <v>53</v>
      </c>
      <c r="C15" s="19">
        <v>7</v>
      </c>
      <c r="D15" s="18" t="s">
        <v>56</v>
      </c>
      <c r="E15" s="51"/>
      <c r="F15" s="17">
        <f>SUM(F8:F14)</f>
        <v>598</v>
      </c>
      <c r="G15" s="17">
        <f>SUM(G8:G14)</f>
        <v>387</v>
      </c>
      <c r="H15" s="78">
        <f>SUM(H8:H14)</f>
        <v>178.55</v>
      </c>
      <c r="I15" s="63"/>
      <c r="J15" s="64"/>
      <c r="K15" s="63"/>
      <c r="L15" s="65"/>
      <c r="M15" s="66"/>
      <c r="N15" s="67"/>
    </row>
    <row r="16" spans="1:14" s="10" customFormat="1" ht="15.75" customHeight="1">
      <c r="A16" s="60">
        <v>9</v>
      </c>
      <c r="B16" s="69" t="s">
        <v>44</v>
      </c>
      <c r="C16" s="119" t="s">
        <v>45</v>
      </c>
      <c r="D16" s="18"/>
      <c r="E16" s="131">
        <v>35885</v>
      </c>
      <c r="F16" s="17">
        <v>30</v>
      </c>
      <c r="G16" s="17">
        <v>19</v>
      </c>
      <c r="H16" s="122">
        <v>9</v>
      </c>
      <c r="I16" s="158" t="s">
        <v>73</v>
      </c>
      <c r="J16" s="181"/>
      <c r="K16" s="158" t="s">
        <v>79</v>
      </c>
      <c r="L16" s="186"/>
      <c r="M16" s="158" t="s">
        <v>68</v>
      </c>
      <c r="N16" s="159"/>
    </row>
    <row r="17" spans="1:14" s="10" customFormat="1" ht="15.75" customHeight="1">
      <c r="A17" s="60"/>
      <c r="B17" s="69" t="s">
        <v>53</v>
      </c>
      <c r="C17" s="19">
        <v>1</v>
      </c>
      <c r="D17" s="18" t="s">
        <v>56</v>
      </c>
      <c r="E17" s="51"/>
      <c r="F17" s="17">
        <f>F16</f>
        <v>30</v>
      </c>
      <c r="G17" s="17">
        <f>G16</f>
        <v>19</v>
      </c>
      <c r="H17" s="78">
        <f>H16</f>
        <v>9</v>
      </c>
      <c r="I17" s="63"/>
      <c r="J17" s="64"/>
      <c r="K17" s="63"/>
      <c r="L17" s="65"/>
      <c r="M17" s="66"/>
      <c r="N17" s="67"/>
    </row>
    <row r="18" spans="1:14" s="10" customFormat="1" ht="13.5" customHeight="1">
      <c r="A18" s="68">
        <v>10</v>
      </c>
      <c r="B18" s="69" t="s">
        <v>37</v>
      </c>
      <c r="C18" s="189" t="s">
        <v>46</v>
      </c>
      <c r="D18" s="190"/>
      <c r="E18" s="132">
        <v>30347</v>
      </c>
      <c r="F18" s="17">
        <v>97</v>
      </c>
      <c r="G18" s="17">
        <v>55</v>
      </c>
      <c r="H18" s="122">
        <v>25</v>
      </c>
      <c r="I18" s="156" t="s">
        <v>73</v>
      </c>
      <c r="J18" s="173"/>
      <c r="K18" s="156" t="s">
        <v>77</v>
      </c>
      <c r="L18" s="184"/>
      <c r="M18" s="156" t="s">
        <v>68</v>
      </c>
      <c r="N18" s="157"/>
    </row>
    <row r="19" spans="1:14" s="10" customFormat="1" ht="13.5" customHeight="1">
      <c r="A19" s="72">
        <v>11</v>
      </c>
      <c r="B19" s="73" t="s">
        <v>0</v>
      </c>
      <c r="C19" s="123" t="s">
        <v>6</v>
      </c>
      <c r="D19" s="127"/>
      <c r="E19" s="128">
        <v>33662</v>
      </c>
      <c r="F19" s="116">
        <v>66</v>
      </c>
      <c r="G19" s="116">
        <v>53</v>
      </c>
      <c r="H19" s="126">
        <v>16.5</v>
      </c>
      <c r="I19" s="150" t="s">
        <v>73</v>
      </c>
      <c r="J19" s="164"/>
      <c r="K19" s="150" t="s">
        <v>77</v>
      </c>
      <c r="L19" s="185"/>
      <c r="M19" s="150" t="s">
        <v>68</v>
      </c>
      <c r="N19" s="151"/>
    </row>
    <row r="20" spans="1:14" s="10" customFormat="1" ht="13.5" customHeight="1">
      <c r="A20" s="72">
        <v>12</v>
      </c>
      <c r="B20" s="73" t="s">
        <v>0</v>
      </c>
      <c r="C20" s="123" t="s">
        <v>7</v>
      </c>
      <c r="D20" s="127"/>
      <c r="E20" s="128">
        <v>34758</v>
      </c>
      <c r="F20" s="116">
        <v>60</v>
      </c>
      <c r="G20" s="116">
        <v>36</v>
      </c>
      <c r="H20" s="126">
        <v>18</v>
      </c>
      <c r="I20" s="150" t="s">
        <v>73</v>
      </c>
      <c r="J20" s="164"/>
      <c r="K20" s="150" t="s">
        <v>77</v>
      </c>
      <c r="L20" s="185"/>
      <c r="M20" s="150" t="s">
        <v>68</v>
      </c>
      <c r="N20" s="151"/>
    </row>
    <row r="21" spans="1:14" s="10" customFormat="1" ht="13.5" customHeight="1">
      <c r="A21" s="72">
        <v>13</v>
      </c>
      <c r="B21" s="75" t="s">
        <v>0</v>
      </c>
      <c r="C21" s="133" t="s">
        <v>36</v>
      </c>
      <c r="D21" s="134"/>
      <c r="E21" s="125">
        <v>37711</v>
      </c>
      <c r="F21" s="117">
        <v>60</v>
      </c>
      <c r="G21" s="117">
        <v>48</v>
      </c>
      <c r="H21" s="135">
        <v>18</v>
      </c>
      <c r="I21" s="182" t="s">
        <v>73</v>
      </c>
      <c r="J21" s="183"/>
      <c r="K21" s="182" t="s">
        <v>78</v>
      </c>
      <c r="L21" s="191"/>
      <c r="M21" s="160" t="s">
        <v>68</v>
      </c>
      <c r="N21" s="161"/>
    </row>
    <row r="22" spans="1:14" s="10" customFormat="1" ht="13.5" customHeight="1">
      <c r="A22" s="72">
        <v>14</v>
      </c>
      <c r="B22" s="80" t="s">
        <v>0</v>
      </c>
      <c r="C22" s="23" t="s">
        <v>86</v>
      </c>
      <c r="D22" s="24"/>
      <c r="E22" s="125">
        <v>32386</v>
      </c>
      <c r="F22" s="25">
        <v>50</v>
      </c>
      <c r="G22" s="25">
        <v>32</v>
      </c>
      <c r="H22" s="130">
        <v>10</v>
      </c>
      <c r="I22" s="152" t="s">
        <v>73</v>
      </c>
      <c r="J22" s="180"/>
      <c r="K22" s="152" t="s">
        <v>87</v>
      </c>
      <c r="L22" s="187"/>
      <c r="M22" s="162" t="s">
        <v>68</v>
      </c>
      <c r="N22" s="163"/>
    </row>
    <row r="23" spans="1:14" s="10" customFormat="1" ht="13.5" customHeight="1">
      <c r="A23" s="60"/>
      <c r="B23" s="69" t="s">
        <v>53</v>
      </c>
      <c r="C23" s="19">
        <v>5</v>
      </c>
      <c r="D23" s="18" t="s">
        <v>56</v>
      </c>
      <c r="E23" s="51"/>
      <c r="F23" s="17">
        <f>SUM(F18:F22)</f>
        <v>333</v>
      </c>
      <c r="G23" s="17">
        <f>SUM(G18:G22)</f>
        <v>224</v>
      </c>
      <c r="H23" s="78">
        <f>SUM(H18:H22)</f>
        <v>87.5</v>
      </c>
      <c r="I23" s="63"/>
      <c r="J23" s="64"/>
      <c r="K23" s="63"/>
      <c r="L23" s="65"/>
      <c r="M23" s="66"/>
      <c r="N23" s="67"/>
    </row>
    <row r="24" spans="1:14" s="10" customFormat="1" ht="13.5" customHeight="1">
      <c r="A24" s="68">
        <v>15</v>
      </c>
      <c r="B24" s="69" t="s">
        <v>8</v>
      </c>
      <c r="C24" s="119" t="s">
        <v>63</v>
      </c>
      <c r="D24" s="18"/>
      <c r="E24" s="132">
        <v>31846</v>
      </c>
      <c r="F24" s="17">
        <v>85</v>
      </c>
      <c r="G24" s="17">
        <v>55</v>
      </c>
      <c r="H24" s="122">
        <v>28</v>
      </c>
      <c r="I24" s="156" t="s">
        <v>74</v>
      </c>
      <c r="J24" s="173"/>
      <c r="K24" s="156" t="s">
        <v>77</v>
      </c>
      <c r="L24" s="184"/>
      <c r="M24" s="156" t="s">
        <v>68</v>
      </c>
      <c r="N24" s="157"/>
    </row>
    <row r="25" spans="1:14" s="10" customFormat="1" ht="13.5" customHeight="1">
      <c r="A25" s="82">
        <v>16</v>
      </c>
      <c r="B25" s="83" t="s">
        <v>0</v>
      </c>
      <c r="C25" s="136" t="s">
        <v>9</v>
      </c>
      <c r="D25" s="137"/>
      <c r="E25" s="132">
        <v>31846</v>
      </c>
      <c r="F25" s="118">
        <v>75</v>
      </c>
      <c r="G25" s="118">
        <v>32</v>
      </c>
      <c r="H25" s="138">
        <v>21</v>
      </c>
      <c r="I25" s="154" t="s">
        <v>74</v>
      </c>
      <c r="J25" s="179"/>
      <c r="K25" s="154" t="s">
        <v>77</v>
      </c>
      <c r="L25" s="188"/>
      <c r="M25" s="154" t="s">
        <v>68</v>
      </c>
      <c r="N25" s="155"/>
    </row>
    <row r="26" spans="1:14" s="10" customFormat="1" ht="13.5" customHeight="1">
      <c r="A26" s="60"/>
      <c r="B26" s="69" t="s">
        <v>53</v>
      </c>
      <c r="C26" s="19">
        <v>2</v>
      </c>
      <c r="D26" s="18" t="s">
        <v>56</v>
      </c>
      <c r="E26" s="51"/>
      <c r="F26" s="17">
        <f>SUM(F24:F25)</f>
        <v>160</v>
      </c>
      <c r="G26" s="17">
        <f>SUM(G24:G25)</f>
        <v>87</v>
      </c>
      <c r="H26" s="78">
        <f>SUM(H24:H25)</f>
        <v>49</v>
      </c>
      <c r="I26" s="76"/>
      <c r="J26" s="77"/>
      <c r="K26" s="63"/>
      <c r="L26" s="65"/>
      <c r="M26" s="66"/>
      <c r="N26" s="67"/>
    </row>
    <row r="27" spans="1:14" s="10" customFormat="1" ht="13.5" customHeight="1">
      <c r="A27" s="68">
        <v>17</v>
      </c>
      <c r="B27" s="69" t="s">
        <v>10</v>
      </c>
      <c r="C27" s="119" t="s">
        <v>11</v>
      </c>
      <c r="D27" s="18"/>
      <c r="E27" s="132">
        <v>28945</v>
      </c>
      <c r="F27" s="17">
        <v>96</v>
      </c>
      <c r="G27" s="17">
        <v>39</v>
      </c>
      <c r="H27" s="122">
        <v>51.4</v>
      </c>
      <c r="I27" s="156" t="s">
        <v>73</v>
      </c>
      <c r="J27" s="173"/>
      <c r="K27" s="156" t="s">
        <v>77</v>
      </c>
      <c r="L27" s="184"/>
      <c r="M27" s="156" t="s">
        <v>68</v>
      </c>
      <c r="N27" s="157"/>
    </row>
    <row r="28" spans="1:14" s="10" customFormat="1" ht="13.5" customHeight="1">
      <c r="A28" s="82">
        <v>18</v>
      </c>
      <c r="B28" s="83" t="s">
        <v>0</v>
      </c>
      <c r="C28" s="136" t="s">
        <v>38</v>
      </c>
      <c r="D28" s="137"/>
      <c r="E28" s="132">
        <v>29676</v>
      </c>
      <c r="F28" s="118">
        <v>96</v>
      </c>
      <c r="G28" s="118">
        <v>55</v>
      </c>
      <c r="H28" s="138">
        <v>38.4</v>
      </c>
      <c r="I28" s="154" t="s">
        <v>73</v>
      </c>
      <c r="J28" s="179"/>
      <c r="K28" s="154" t="s">
        <v>77</v>
      </c>
      <c r="L28" s="188"/>
      <c r="M28" s="154" t="s">
        <v>69</v>
      </c>
      <c r="N28" s="155"/>
    </row>
    <row r="29" spans="1:14" s="10" customFormat="1" ht="13.5" customHeight="1">
      <c r="A29" s="60"/>
      <c r="B29" s="69" t="s">
        <v>53</v>
      </c>
      <c r="C29" s="19">
        <v>2</v>
      </c>
      <c r="D29" s="18" t="s">
        <v>56</v>
      </c>
      <c r="E29" s="51"/>
      <c r="F29" s="17">
        <f>SUM(F27:F28)</f>
        <v>192</v>
      </c>
      <c r="G29" s="17">
        <f>SUM(G27:G28)</f>
        <v>94</v>
      </c>
      <c r="H29" s="78">
        <f>SUM(H27:H28)</f>
        <v>89.8</v>
      </c>
      <c r="I29" s="63"/>
      <c r="J29" s="64"/>
      <c r="K29" s="63"/>
      <c r="L29" s="65"/>
      <c r="M29" s="66"/>
      <c r="N29" s="67"/>
    </row>
    <row r="30" spans="1:14" s="10" customFormat="1" ht="13.5" customHeight="1">
      <c r="A30" s="68">
        <v>19</v>
      </c>
      <c r="B30" s="69" t="s">
        <v>12</v>
      </c>
      <c r="C30" s="119" t="s">
        <v>13</v>
      </c>
      <c r="D30" s="18"/>
      <c r="E30" s="132">
        <v>26385</v>
      </c>
      <c r="F30" s="17">
        <v>85</v>
      </c>
      <c r="G30" s="17">
        <v>45</v>
      </c>
      <c r="H30" s="122">
        <v>12.75</v>
      </c>
      <c r="I30" s="156" t="s">
        <v>73</v>
      </c>
      <c r="J30" s="173"/>
      <c r="K30" s="156" t="s">
        <v>77</v>
      </c>
      <c r="L30" s="184"/>
      <c r="M30" s="156" t="s">
        <v>69</v>
      </c>
      <c r="N30" s="157"/>
    </row>
    <row r="31" spans="1:14" s="10" customFormat="1" ht="13.5" customHeight="1">
      <c r="A31" s="72">
        <v>20</v>
      </c>
      <c r="B31" s="73" t="s">
        <v>0</v>
      </c>
      <c r="C31" s="123" t="s">
        <v>47</v>
      </c>
      <c r="D31" s="127"/>
      <c r="E31" s="132">
        <v>28215</v>
      </c>
      <c r="F31" s="116">
        <v>39</v>
      </c>
      <c r="G31" s="116">
        <v>12</v>
      </c>
      <c r="H31" s="126">
        <v>5.85</v>
      </c>
      <c r="I31" s="150" t="s">
        <v>73</v>
      </c>
      <c r="J31" s="164"/>
      <c r="K31" s="150" t="s">
        <v>77</v>
      </c>
      <c r="L31" s="185"/>
      <c r="M31" s="150" t="s">
        <v>69</v>
      </c>
      <c r="N31" s="151"/>
    </row>
    <row r="32" spans="1:14" s="10" customFormat="1" ht="13.5" customHeight="1">
      <c r="A32" s="74">
        <v>21</v>
      </c>
      <c r="B32" s="75" t="s">
        <v>0</v>
      </c>
      <c r="C32" s="23" t="s">
        <v>48</v>
      </c>
      <c r="D32" s="24"/>
      <c r="E32" s="132">
        <v>32233</v>
      </c>
      <c r="F32" s="25">
        <v>31</v>
      </c>
      <c r="G32" s="25">
        <v>15</v>
      </c>
      <c r="H32" s="130">
        <v>6.2</v>
      </c>
      <c r="I32" s="152" t="s">
        <v>73</v>
      </c>
      <c r="J32" s="180"/>
      <c r="K32" s="152" t="s">
        <v>77</v>
      </c>
      <c r="L32" s="187"/>
      <c r="M32" s="152" t="s">
        <v>69</v>
      </c>
      <c r="N32" s="153"/>
    </row>
    <row r="33" spans="1:14" s="10" customFormat="1" ht="13.5" customHeight="1">
      <c r="A33" s="60"/>
      <c r="B33" s="69" t="s">
        <v>53</v>
      </c>
      <c r="C33" s="19">
        <v>3</v>
      </c>
      <c r="D33" s="18" t="s">
        <v>56</v>
      </c>
      <c r="E33" s="51"/>
      <c r="F33" s="17">
        <f>SUM(F30:F32)</f>
        <v>155</v>
      </c>
      <c r="G33" s="17">
        <f>SUM(G30:G32)</f>
        <v>72</v>
      </c>
      <c r="H33" s="78">
        <f>SUM(H30:H32)</f>
        <v>24.8</v>
      </c>
      <c r="I33" s="63"/>
      <c r="J33" s="64"/>
      <c r="K33" s="63"/>
      <c r="L33" s="65"/>
      <c r="M33" s="66"/>
      <c r="N33" s="67"/>
    </row>
    <row r="34" spans="1:14" s="10" customFormat="1" ht="13.5" customHeight="1">
      <c r="A34" s="60">
        <v>22</v>
      </c>
      <c r="B34" s="69" t="s">
        <v>14</v>
      </c>
      <c r="C34" s="119" t="s">
        <v>39</v>
      </c>
      <c r="D34" s="18"/>
      <c r="E34" s="139">
        <v>36250</v>
      </c>
      <c r="F34" s="17">
        <v>70</v>
      </c>
      <c r="G34" s="17">
        <v>26</v>
      </c>
      <c r="H34" s="122">
        <v>18</v>
      </c>
      <c r="I34" s="158" t="s">
        <v>73</v>
      </c>
      <c r="J34" s="181"/>
      <c r="K34" s="158" t="s">
        <v>77</v>
      </c>
      <c r="L34" s="186"/>
      <c r="M34" s="158" t="s">
        <v>70</v>
      </c>
      <c r="N34" s="159"/>
    </row>
    <row r="35" spans="1:14" s="10" customFormat="1" ht="13.5" customHeight="1">
      <c r="A35" s="60"/>
      <c r="B35" s="69" t="s">
        <v>53</v>
      </c>
      <c r="C35" s="19">
        <v>1</v>
      </c>
      <c r="D35" s="18" t="s">
        <v>56</v>
      </c>
      <c r="E35" s="51"/>
      <c r="F35" s="17">
        <f>F34</f>
        <v>70</v>
      </c>
      <c r="G35" s="17">
        <f>G34</f>
        <v>26</v>
      </c>
      <c r="H35" s="78">
        <f>H34</f>
        <v>18</v>
      </c>
      <c r="I35" s="63"/>
      <c r="J35" s="64"/>
      <c r="K35" s="63"/>
      <c r="L35" s="65"/>
      <c r="M35" s="66"/>
      <c r="N35" s="67"/>
    </row>
    <row r="36" spans="1:14" s="10" customFormat="1" ht="13.5" customHeight="1">
      <c r="A36" s="68">
        <v>23</v>
      </c>
      <c r="B36" s="69" t="s">
        <v>18</v>
      </c>
      <c r="C36" s="119" t="s">
        <v>19</v>
      </c>
      <c r="D36" s="18"/>
      <c r="E36" s="125">
        <v>29322</v>
      </c>
      <c r="F36" s="17">
        <v>75</v>
      </c>
      <c r="G36" s="17">
        <v>25</v>
      </c>
      <c r="H36" s="122">
        <v>13.5</v>
      </c>
      <c r="I36" s="156" t="s">
        <v>73</v>
      </c>
      <c r="J36" s="173"/>
      <c r="K36" s="156" t="s">
        <v>77</v>
      </c>
      <c r="L36" s="184"/>
      <c r="M36" s="156" t="s">
        <v>69</v>
      </c>
      <c r="N36" s="157"/>
    </row>
    <row r="37" spans="1:14" s="10" customFormat="1" ht="13.5" customHeight="1">
      <c r="A37" s="72">
        <v>24</v>
      </c>
      <c r="B37" s="73" t="s">
        <v>0</v>
      </c>
      <c r="C37" s="123" t="s">
        <v>20</v>
      </c>
      <c r="D37" s="127"/>
      <c r="E37" s="125">
        <v>27302</v>
      </c>
      <c r="F37" s="116">
        <v>60</v>
      </c>
      <c r="G37" s="116">
        <v>6</v>
      </c>
      <c r="H37" s="126">
        <v>14.5</v>
      </c>
      <c r="I37" s="150" t="s">
        <v>73</v>
      </c>
      <c r="J37" s="164"/>
      <c r="K37" s="150" t="s">
        <v>77</v>
      </c>
      <c r="L37" s="185"/>
      <c r="M37" s="150" t="s">
        <v>69</v>
      </c>
      <c r="N37" s="151"/>
    </row>
    <row r="38" spans="1:14" s="10" customFormat="1" ht="13.5" customHeight="1">
      <c r="A38" s="72">
        <v>25</v>
      </c>
      <c r="B38" s="73" t="s">
        <v>0</v>
      </c>
      <c r="C38" s="123" t="s">
        <v>21</v>
      </c>
      <c r="D38" s="127"/>
      <c r="E38" s="125">
        <v>27484</v>
      </c>
      <c r="F38" s="116">
        <v>65</v>
      </c>
      <c r="G38" s="116">
        <v>17</v>
      </c>
      <c r="H38" s="126">
        <v>10</v>
      </c>
      <c r="I38" s="150" t="s">
        <v>73</v>
      </c>
      <c r="J38" s="164"/>
      <c r="K38" s="150" t="s">
        <v>77</v>
      </c>
      <c r="L38" s="185"/>
      <c r="M38" s="150" t="s">
        <v>69</v>
      </c>
      <c r="N38" s="151"/>
    </row>
    <row r="39" spans="1:14" s="10" customFormat="1" ht="13.5" customHeight="1">
      <c r="A39" s="72">
        <v>26</v>
      </c>
      <c r="B39" s="73" t="s">
        <v>0</v>
      </c>
      <c r="C39" s="123" t="s">
        <v>1</v>
      </c>
      <c r="D39" s="127"/>
      <c r="E39" s="125">
        <v>27839</v>
      </c>
      <c r="F39" s="116">
        <v>60</v>
      </c>
      <c r="G39" s="116">
        <v>12</v>
      </c>
      <c r="H39" s="126">
        <v>9</v>
      </c>
      <c r="I39" s="150" t="s">
        <v>73</v>
      </c>
      <c r="J39" s="164"/>
      <c r="K39" s="150" t="s">
        <v>77</v>
      </c>
      <c r="L39" s="185"/>
      <c r="M39" s="150" t="s">
        <v>69</v>
      </c>
      <c r="N39" s="151"/>
    </row>
    <row r="40" spans="1:14" s="10" customFormat="1" ht="13.5" customHeight="1">
      <c r="A40" s="72">
        <v>27</v>
      </c>
      <c r="B40" s="73" t="s">
        <v>0</v>
      </c>
      <c r="C40" s="123" t="s">
        <v>22</v>
      </c>
      <c r="D40" s="127"/>
      <c r="E40" s="125">
        <v>28549</v>
      </c>
      <c r="F40" s="116">
        <v>80</v>
      </c>
      <c r="G40" s="116">
        <v>46</v>
      </c>
      <c r="H40" s="126">
        <v>20</v>
      </c>
      <c r="I40" s="150" t="s">
        <v>73</v>
      </c>
      <c r="J40" s="164"/>
      <c r="K40" s="150" t="s">
        <v>77</v>
      </c>
      <c r="L40" s="185"/>
      <c r="M40" s="150" t="s">
        <v>69</v>
      </c>
      <c r="N40" s="151"/>
    </row>
    <row r="41" spans="1:14" s="10" customFormat="1" ht="13.5" customHeight="1">
      <c r="A41" s="72">
        <v>28</v>
      </c>
      <c r="B41" s="73" t="s">
        <v>0</v>
      </c>
      <c r="C41" s="123" t="s">
        <v>23</v>
      </c>
      <c r="D41" s="127"/>
      <c r="E41" s="125">
        <v>31471</v>
      </c>
      <c r="F41" s="116">
        <v>70</v>
      </c>
      <c r="G41" s="116">
        <v>28</v>
      </c>
      <c r="H41" s="126">
        <v>22</v>
      </c>
      <c r="I41" s="150" t="s">
        <v>73</v>
      </c>
      <c r="J41" s="164"/>
      <c r="K41" s="150" t="s">
        <v>77</v>
      </c>
      <c r="L41" s="185"/>
      <c r="M41" s="150" t="s">
        <v>69</v>
      </c>
      <c r="N41" s="151"/>
    </row>
    <row r="42" spans="1:14" s="10" customFormat="1" ht="13.5" customHeight="1">
      <c r="A42" s="74">
        <v>29</v>
      </c>
      <c r="B42" s="75" t="s">
        <v>0</v>
      </c>
      <c r="C42" s="23" t="s">
        <v>49</v>
      </c>
      <c r="D42" s="24"/>
      <c r="E42" s="125">
        <v>31490</v>
      </c>
      <c r="F42" s="25">
        <v>87</v>
      </c>
      <c r="G42" s="25">
        <v>35</v>
      </c>
      <c r="H42" s="130">
        <v>21.75</v>
      </c>
      <c r="I42" s="152" t="s">
        <v>73</v>
      </c>
      <c r="J42" s="180"/>
      <c r="K42" s="152" t="s">
        <v>77</v>
      </c>
      <c r="L42" s="187"/>
      <c r="M42" s="152" t="s">
        <v>69</v>
      </c>
      <c r="N42" s="153"/>
    </row>
    <row r="43" spans="1:14" s="10" customFormat="1" ht="13.5" customHeight="1">
      <c r="A43" s="60"/>
      <c r="B43" s="69" t="s">
        <v>53</v>
      </c>
      <c r="C43" s="19">
        <v>7</v>
      </c>
      <c r="D43" s="18" t="s">
        <v>56</v>
      </c>
      <c r="E43" s="51"/>
      <c r="F43" s="17">
        <f>SUM(F36:F42)</f>
        <v>497</v>
      </c>
      <c r="G43" s="17">
        <f>SUM(G36:G42)</f>
        <v>169</v>
      </c>
      <c r="H43" s="78">
        <f>SUM(H36:H42)</f>
        <v>110.75</v>
      </c>
      <c r="I43" s="63"/>
      <c r="J43" s="64"/>
      <c r="K43" s="63"/>
      <c r="L43" s="65"/>
      <c r="M43" s="66"/>
      <c r="N43" s="67"/>
    </row>
    <row r="44" spans="1:15" s="10" customFormat="1" ht="13.5" customHeight="1">
      <c r="A44" s="68">
        <v>30</v>
      </c>
      <c r="B44" s="69" t="s">
        <v>24</v>
      </c>
      <c r="C44" s="119" t="s">
        <v>25</v>
      </c>
      <c r="D44" s="18"/>
      <c r="E44" s="132">
        <v>26748</v>
      </c>
      <c r="F44" s="17">
        <v>89</v>
      </c>
      <c r="G44" s="17">
        <v>13</v>
      </c>
      <c r="H44" s="122">
        <v>13.05</v>
      </c>
      <c r="I44" s="156" t="s">
        <v>73</v>
      </c>
      <c r="J44" s="173"/>
      <c r="K44" s="156" t="s">
        <v>77</v>
      </c>
      <c r="L44" s="184"/>
      <c r="M44" s="156" t="s">
        <v>85</v>
      </c>
      <c r="N44" s="157"/>
      <c r="O44" s="148"/>
    </row>
    <row r="45" spans="1:15" s="10" customFormat="1" ht="13.5" customHeight="1">
      <c r="A45" s="72">
        <v>31</v>
      </c>
      <c r="B45" s="73" t="s">
        <v>0</v>
      </c>
      <c r="C45" s="123" t="s">
        <v>26</v>
      </c>
      <c r="D45" s="127"/>
      <c r="E45" s="132">
        <v>28945</v>
      </c>
      <c r="F45" s="116">
        <v>90</v>
      </c>
      <c r="G45" s="116">
        <v>73</v>
      </c>
      <c r="H45" s="126">
        <v>22.5</v>
      </c>
      <c r="I45" s="150" t="s">
        <v>73</v>
      </c>
      <c r="J45" s="164"/>
      <c r="K45" s="150" t="s">
        <v>77</v>
      </c>
      <c r="L45" s="185"/>
      <c r="M45" s="150" t="s">
        <v>85</v>
      </c>
      <c r="N45" s="151"/>
      <c r="O45" s="148"/>
    </row>
    <row r="46" spans="1:15" s="10" customFormat="1" ht="13.5" customHeight="1">
      <c r="A46" s="72">
        <v>32</v>
      </c>
      <c r="B46" s="73" t="s">
        <v>0</v>
      </c>
      <c r="C46" s="123" t="s">
        <v>27</v>
      </c>
      <c r="D46" s="127"/>
      <c r="E46" s="132">
        <v>29311</v>
      </c>
      <c r="F46" s="116">
        <v>76</v>
      </c>
      <c r="G46" s="116">
        <v>46</v>
      </c>
      <c r="H46" s="126">
        <v>34</v>
      </c>
      <c r="I46" s="150" t="s">
        <v>73</v>
      </c>
      <c r="J46" s="164"/>
      <c r="K46" s="150" t="s">
        <v>77</v>
      </c>
      <c r="L46" s="185"/>
      <c r="M46" s="150" t="s">
        <v>85</v>
      </c>
      <c r="N46" s="151"/>
      <c r="O46" s="148"/>
    </row>
    <row r="47" spans="1:15" s="10" customFormat="1" ht="13.5" customHeight="1">
      <c r="A47" s="74">
        <v>33</v>
      </c>
      <c r="B47" s="75" t="s">
        <v>0</v>
      </c>
      <c r="C47" s="23" t="s">
        <v>28</v>
      </c>
      <c r="D47" s="24"/>
      <c r="E47" s="132">
        <v>29676</v>
      </c>
      <c r="F47" s="25">
        <v>80</v>
      </c>
      <c r="G47" s="25">
        <v>34</v>
      </c>
      <c r="H47" s="130">
        <v>20</v>
      </c>
      <c r="I47" s="152" t="s">
        <v>73</v>
      </c>
      <c r="J47" s="180"/>
      <c r="K47" s="152" t="s">
        <v>77</v>
      </c>
      <c r="L47" s="187"/>
      <c r="M47" s="152" t="s">
        <v>85</v>
      </c>
      <c r="N47" s="153"/>
      <c r="O47" s="148"/>
    </row>
    <row r="48" spans="1:15" s="10" customFormat="1" ht="13.5" customHeight="1">
      <c r="A48" s="60"/>
      <c r="B48" s="69" t="s">
        <v>53</v>
      </c>
      <c r="C48" s="19">
        <v>4</v>
      </c>
      <c r="D48" s="18" t="s">
        <v>56</v>
      </c>
      <c r="E48" s="51"/>
      <c r="F48" s="17">
        <f>SUM(F44:F47)</f>
        <v>335</v>
      </c>
      <c r="G48" s="17">
        <f>SUM(G44:G47)</f>
        <v>166</v>
      </c>
      <c r="H48" s="78">
        <f>SUM(H44:H47)</f>
        <v>89.55</v>
      </c>
      <c r="I48" s="63"/>
      <c r="J48" s="64"/>
      <c r="K48" s="63"/>
      <c r="L48" s="65"/>
      <c r="M48" s="66"/>
      <c r="N48" s="67"/>
      <c r="O48" s="148"/>
    </row>
    <row r="49" spans="1:15" s="10" customFormat="1" ht="13.5" customHeight="1">
      <c r="A49" s="68">
        <v>34</v>
      </c>
      <c r="B49" s="69" t="s">
        <v>29</v>
      </c>
      <c r="C49" s="119" t="s">
        <v>30</v>
      </c>
      <c r="D49" s="18"/>
      <c r="E49" s="132">
        <v>25658</v>
      </c>
      <c r="F49" s="17">
        <v>70</v>
      </c>
      <c r="G49" s="17">
        <v>5</v>
      </c>
      <c r="H49" s="122">
        <v>10.5</v>
      </c>
      <c r="I49" s="156" t="s">
        <v>73</v>
      </c>
      <c r="J49" s="173"/>
      <c r="K49" s="156" t="s">
        <v>77</v>
      </c>
      <c r="L49" s="184"/>
      <c r="M49" s="156" t="s">
        <v>69</v>
      </c>
      <c r="N49" s="157"/>
      <c r="O49" s="148"/>
    </row>
    <row r="50" spans="1:15" s="10" customFormat="1" ht="13.5" customHeight="1">
      <c r="A50" s="82">
        <v>35</v>
      </c>
      <c r="B50" s="83" t="s">
        <v>0</v>
      </c>
      <c r="C50" s="136" t="s">
        <v>31</v>
      </c>
      <c r="D50" s="137"/>
      <c r="E50" s="140">
        <v>32592</v>
      </c>
      <c r="F50" s="118">
        <v>83</v>
      </c>
      <c r="G50" s="118">
        <v>53</v>
      </c>
      <c r="H50" s="138">
        <v>25</v>
      </c>
      <c r="I50" s="154" t="s">
        <v>73</v>
      </c>
      <c r="J50" s="179"/>
      <c r="K50" s="154" t="s">
        <v>77</v>
      </c>
      <c r="L50" s="188"/>
      <c r="M50" s="154" t="s">
        <v>69</v>
      </c>
      <c r="N50" s="155"/>
      <c r="O50" s="148"/>
    </row>
    <row r="51" spans="1:15" s="10" customFormat="1" ht="13.5" customHeight="1">
      <c r="A51" s="74"/>
      <c r="B51" s="109" t="s">
        <v>53</v>
      </c>
      <c r="C51" s="21">
        <v>2</v>
      </c>
      <c r="D51" s="22" t="s">
        <v>56</v>
      </c>
      <c r="E51" s="51"/>
      <c r="F51" s="25">
        <f>SUM(F49:F50)</f>
        <v>153</v>
      </c>
      <c r="G51" s="46">
        <f>SUM(G49:G50)</f>
        <v>58</v>
      </c>
      <c r="H51" s="103">
        <f>SUM(H49:H50)</f>
        <v>35.5</v>
      </c>
      <c r="I51" s="76"/>
      <c r="J51" s="77"/>
      <c r="K51" s="76"/>
      <c r="L51" s="81"/>
      <c r="M51" s="84"/>
      <c r="N51" s="85"/>
      <c r="O51" s="148"/>
    </row>
    <row r="52" spans="1:15" s="10" customFormat="1" ht="13.5" customHeight="1">
      <c r="A52" s="68">
        <v>36</v>
      </c>
      <c r="B52" s="110" t="s">
        <v>32</v>
      </c>
      <c r="C52" s="141" t="s">
        <v>64</v>
      </c>
      <c r="D52" s="142"/>
      <c r="E52" s="132">
        <v>24561</v>
      </c>
      <c r="F52" s="143">
        <v>70</v>
      </c>
      <c r="G52" s="25">
        <v>16</v>
      </c>
      <c r="H52" s="144">
        <v>10.5</v>
      </c>
      <c r="I52" s="156" t="s">
        <v>73</v>
      </c>
      <c r="J52" s="173"/>
      <c r="K52" s="156" t="s">
        <v>77</v>
      </c>
      <c r="L52" s="184"/>
      <c r="M52" s="156" t="s">
        <v>69</v>
      </c>
      <c r="N52" s="157"/>
      <c r="O52" s="148"/>
    </row>
    <row r="53" spans="1:15" s="10" customFormat="1" ht="13.5" customHeight="1">
      <c r="A53" s="82">
        <v>37</v>
      </c>
      <c r="B53" s="83" t="s">
        <v>0</v>
      </c>
      <c r="C53" s="136" t="s">
        <v>50</v>
      </c>
      <c r="D53" s="137"/>
      <c r="E53" s="129">
        <v>35874</v>
      </c>
      <c r="F53" s="118">
        <v>70</v>
      </c>
      <c r="G53" s="118">
        <v>35</v>
      </c>
      <c r="H53" s="138">
        <v>65.1</v>
      </c>
      <c r="I53" s="154" t="s">
        <v>73</v>
      </c>
      <c r="J53" s="179"/>
      <c r="K53" s="154" t="s">
        <v>79</v>
      </c>
      <c r="L53" s="188"/>
      <c r="M53" s="154" t="s">
        <v>69</v>
      </c>
      <c r="N53" s="155"/>
      <c r="O53" s="148"/>
    </row>
    <row r="54" spans="1:15" s="10" customFormat="1" ht="13.5" customHeight="1">
      <c r="A54" s="68"/>
      <c r="B54" s="69" t="s">
        <v>53</v>
      </c>
      <c r="C54" s="19">
        <v>2</v>
      </c>
      <c r="D54" s="18" t="s">
        <v>56</v>
      </c>
      <c r="E54" s="51"/>
      <c r="F54" s="17">
        <f>SUM(F52:F53)</f>
        <v>140</v>
      </c>
      <c r="G54" s="20">
        <f>SUM(G52:G53)</f>
        <v>51</v>
      </c>
      <c r="H54" s="104">
        <f>SUM(H52:H53)</f>
        <v>75.6</v>
      </c>
      <c r="I54" s="70"/>
      <c r="J54" s="71"/>
      <c r="K54" s="70"/>
      <c r="L54" s="79"/>
      <c r="M54" s="86"/>
      <c r="N54" s="67"/>
      <c r="O54" s="148"/>
    </row>
    <row r="55" spans="1:15" s="10" customFormat="1" ht="13.5" customHeight="1">
      <c r="A55" s="68">
        <v>38</v>
      </c>
      <c r="B55" s="69" t="s">
        <v>33</v>
      </c>
      <c r="C55" s="119" t="s">
        <v>34</v>
      </c>
      <c r="D55" s="18"/>
      <c r="E55" s="145">
        <v>35144</v>
      </c>
      <c r="F55" s="17">
        <v>95</v>
      </c>
      <c r="G55" s="17">
        <v>34</v>
      </c>
      <c r="H55" s="122">
        <v>23.75</v>
      </c>
      <c r="I55" s="156" t="s">
        <v>73</v>
      </c>
      <c r="J55" s="173"/>
      <c r="K55" s="156" t="s">
        <v>77</v>
      </c>
      <c r="L55" s="184"/>
      <c r="M55" s="156" t="s">
        <v>69</v>
      </c>
      <c r="N55" s="157"/>
      <c r="O55" s="148"/>
    </row>
    <row r="56" spans="1:15" s="10" customFormat="1" ht="13.5" customHeight="1">
      <c r="A56" s="72">
        <v>39</v>
      </c>
      <c r="B56" s="111" t="s">
        <v>0</v>
      </c>
      <c r="C56" s="123" t="s">
        <v>51</v>
      </c>
      <c r="D56" s="127"/>
      <c r="E56" s="145">
        <v>35338</v>
      </c>
      <c r="F56" s="146">
        <v>17</v>
      </c>
      <c r="G56" s="116">
        <v>9</v>
      </c>
      <c r="H56" s="147">
        <v>4.25</v>
      </c>
      <c r="I56" s="150" t="s">
        <v>73</v>
      </c>
      <c r="J56" s="164"/>
      <c r="K56" s="150" t="s">
        <v>77</v>
      </c>
      <c r="L56" s="185"/>
      <c r="M56" s="150" t="s">
        <v>69</v>
      </c>
      <c r="N56" s="151"/>
      <c r="O56" s="148"/>
    </row>
    <row r="57" spans="1:15" s="10" customFormat="1" ht="13.5" customHeight="1">
      <c r="A57" s="72">
        <v>40</v>
      </c>
      <c r="B57" s="111" t="s">
        <v>0</v>
      </c>
      <c r="C57" s="123" t="s">
        <v>35</v>
      </c>
      <c r="D57" s="127"/>
      <c r="E57" s="145">
        <v>35509</v>
      </c>
      <c r="F57" s="146">
        <v>95</v>
      </c>
      <c r="G57" s="116">
        <v>52</v>
      </c>
      <c r="H57" s="147">
        <v>23.75</v>
      </c>
      <c r="I57" s="150" t="s">
        <v>74</v>
      </c>
      <c r="J57" s="164"/>
      <c r="K57" s="150" t="s">
        <v>77</v>
      </c>
      <c r="L57" s="185"/>
      <c r="M57" s="150" t="s">
        <v>69</v>
      </c>
      <c r="N57" s="151"/>
      <c r="O57" s="148"/>
    </row>
    <row r="58" spans="1:15" s="10" customFormat="1" ht="13.5" customHeight="1">
      <c r="A58" s="82">
        <v>41</v>
      </c>
      <c r="B58" s="83" t="s">
        <v>0</v>
      </c>
      <c r="C58" s="136" t="s">
        <v>52</v>
      </c>
      <c r="D58" s="137"/>
      <c r="E58" s="139">
        <v>35874</v>
      </c>
      <c r="F58" s="118">
        <v>72</v>
      </c>
      <c r="G58" s="118">
        <v>26</v>
      </c>
      <c r="H58" s="138">
        <v>18</v>
      </c>
      <c r="I58" s="154" t="s">
        <v>73</v>
      </c>
      <c r="J58" s="179"/>
      <c r="K58" s="154" t="s">
        <v>77</v>
      </c>
      <c r="L58" s="188"/>
      <c r="M58" s="154" t="s">
        <v>69</v>
      </c>
      <c r="N58" s="155"/>
      <c r="O58" s="148"/>
    </row>
    <row r="59" spans="1:15" s="10" customFormat="1" ht="13.5" customHeight="1" thickBot="1">
      <c r="A59" s="68"/>
      <c r="B59" s="112" t="s">
        <v>53</v>
      </c>
      <c r="C59" s="19">
        <v>4</v>
      </c>
      <c r="D59" s="18" t="s">
        <v>56</v>
      </c>
      <c r="E59" s="52"/>
      <c r="F59" s="17">
        <f>SUM(F55:F58)</f>
        <v>279</v>
      </c>
      <c r="G59" s="17">
        <f>SUM(G55:G58)</f>
        <v>121</v>
      </c>
      <c r="H59" s="78">
        <f>SUM(H55:H58)</f>
        <v>69.75</v>
      </c>
      <c r="I59" s="70"/>
      <c r="J59" s="71"/>
      <c r="K59" s="70"/>
      <c r="L59" s="79"/>
      <c r="M59" s="86"/>
      <c r="N59" s="87"/>
      <c r="O59" s="148"/>
    </row>
    <row r="60" spans="1:14" s="10" customFormat="1" ht="13.5" customHeight="1">
      <c r="A60" s="57"/>
      <c r="B60" s="113" t="s">
        <v>60</v>
      </c>
      <c r="C60" s="26">
        <f>C7+C15+C17+C23+C26+C29+C33+C35+C43+C48+C51+C54+C59</f>
        <v>41</v>
      </c>
      <c r="D60" s="27" t="s">
        <v>56</v>
      </c>
      <c r="E60" s="53"/>
      <c r="F60" s="108">
        <f>SUM(F7,F15,F17,F23,F26,F29,F33,F35,F43,F48,F51,F54,F59,)</f>
        <v>3012</v>
      </c>
      <c r="G60" s="108">
        <f>SUM(G7,G15,G17,G23,G26,G29,G33,G35,G43,G48,G51,G54,G59,)</f>
        <v>1505</v>
      </c>
      <c r="H60" s="105">
        <f>SUM(H7,H15,H17,H23,H26,H29,H33,H35,H43,H48,H51,H54,H59,)</f>
        <v>855.3000000000001</v>
      </c>
      <c r="I60" s="88" t="s">
        <v>75</v>
      </c>
      <c r="J60" s="98">
        <f>COUNTIF(I6:I58,"表流水")</f>
        <v>35</v>
      </c>
      <c r="K60" s="88" t="s">
        <v>80</v>
      </c>
      <c r="L60" s="89">
        <f>COUNTIF(K6:K58,"緩速ろ過")</f>
        <v>37</v>
      </c>
      <c r="M60" s="88" t="s">
        <v>71</v>
      </c>
      <c r="N60" s="90">
        <f>COUNTIF(M6:M58,"公営")</f>
        <v>39</v>
      </c>
    </row>
    <row r="61" spans="1:14" s="10" customFormat="1" ht="13.5" customHeight="1">
      <c r="A61" s="101"/>
      <c r="B61" s="114"/>
      <c r="C61" s="23"/>
      <c r="D61" s="24"/>
      <c r="E61" s="54"/>
      <c r="F61" s="25"/>
      <c r="G61" s="25"/>
      <c r="H61" s="106"/>
      <c r="I61" s="91" t="s">
        <v>76</v>
      </c>
      <c r="J61" s="99">
        <f>COUNTIF(I6:I58,"伏流水")</f>
        <v>6</v>
      </c>
      <c r="K61" s="91" t="s">
        <v>81</v>
      </c>
      <c r="L61" s="92">
        <f>COUNTIF(K6:K58,"急速ろ過")</f>
        <v>2</v>
      </c>
      <c r="M61" s="91" t="s">
        <v>72</v>
      </c>
      <c r="N61" s="93">
        <f>COUNTIF(M6:M58,"私営")</f>
        <v>2</v>
      </c>
    </row>
    <row r="62" spans="1:14" s="10" customFormat="1" ht="13.5" customHeight="1" thickBot="1">
      <c r="A62" s="102"/>
      <c r="B62" s="115"/>
      <c r="C62" s="30"/>
      <c r="D62" s="31"/>
      <c r="E62" s="55"/>
      <c r="F62" s="32"/>
      <c r="G62" s="32"/>
      <c r="H62" s="107"/>
      <c r="I62" s="94"/>
      <c r="J62" s="100"/>
      <c r="K62" s="94" t="s">
        <v>82</v>
      </c>
      <c r="L62" s="95">
        <f>COUNTIF(K6:K58,"膜ろ過")</f>
        <v>2</v>
      </c>
      <c r="M62" s="96"/>
      <c r="N62" s="97"/>
    </row>
    <row r="63" spans="6:14" ht="21" customHeight="1">
      <c r="F63" s="36">
        <f>SUM(F15+F17+F23+F26+F29+F33+F43+F48+F51+F54+F59)</f>
        <v>2872</v>
      </c>
      <c r="G63" s="36">
        <f>SUM(G15+G17+G23+G26+G29+G33+G43+G48+G51+G54+G59)</f>
        <v>1448</v>
      </c>
      <c r="I63" s="35"/>
      <c r="J63" s="35"/>
      <c r="N63" s="39"/>
    </row>
    <row r="64" spans="6:14" ht="21" customHeight="1">
      <c r="F64" s="36">
        <f>SUM(F6+F34)</f>
        <v>140</v>
      </c>
      <c r="G64" s="36">
        <f>SUM(G6+G34)</f>
        <v>57</v>
      </c>
      <c r="N64" s="40"/>
    </row>
    <row r="65" ht="21" customHeight="1">
      <c r="N65" s="39"/>
    </row>
    <row r="66" ht="21" customHeight="1">
      <c r="N66" s="39"/>
    </row>
    <row r="67" ht="21" customHeight="1">
      <c r="N67" s="39"/>
    </row>
  </sheetData>
  <sheetProtection/>
  <mergeCells count="128">
    <mergeCell ref="I50:J50"/>
    <mergeCell ref="K50:L50"/>
    <mergeCell ref="I52:J52"/>
    <mergeCell ref="C18:D18"/>
    <mergeCell ref="K58:L58"/>
    <mergeCell ref="K20:L20"/>
    <mergeCell ref="K21:L21"/>
    <mergeCell ref="K53:L53"/>
    <mergeCell ref="K55:L55"/>
    <mergeCell ref="K56:L56"/>
    <mergeCell ref="K57:L57"/>
    <mergeCell ref="K52:L52"/>
    <mergeCell ref="K47:L47"/>
    <mergeCell ref="K41:L41"/>
    <mergeCell ref="K42:L42"/>
    <mergeCell ref="K44:L44"/>
    <mergeCell ref="K45:L45"/>
    <mergeCell ref="K46:L46"/>
    <mergeCell ref="K49:L49"/>
    <mergeCell ref="K37:L37"/>
    <mergeCell ref="K38:L38"/>
    <mergeCell ref="K39:L39"/>
    <mergeCell ref="K40:L40"/>
    <mergeCell ref="K34:L34"/>
    <mergeCell ref="K36:L36"/>
    <mergeCell ref="K25:L25"/>
    <mergeCell ref="K27:L27"/>
    <mergeCell ref="K28:L28"/>
    <mergeCell ref="K30:L30"/>
    <mergeCell ref="K31:L31"/>
    <mergeCell ref="K32:L32"/>
    <mergeCell ref="K13:L13"/>
    <mergeCell ref="K14:L14"/>
    <mergeCell ref="K18:L18"/>
    <mergeCell ref="K19:L19"/>
    <mergeCell ref="K24:L24"/>
    <mergeCell ref="K16:L16"/>
    <mergeCell ref="K22:L22"/>
    <mergeCell ref="I53:J53"/>
    <mergeCell ref="I55:J55"/>
    <mergeCell ref="I56:J56"/>
    <mergeCell ref="I58:J58"/>
    <mergeCell ref="I57:J57"/>
    <mergeCell ref="I44:J44"/>
    <mergeCell ref="I45:J45"/>
    <mergeCell ref="I46:J46"/>
    <mergeCell ref="I47:J47"/>
    <mergeCell ref="I49:J49"/>
    <mergeCell ref="I37:J37"/>
    <mergeCell ref="I38:J38"/>
    <mergeCell ref="I39:J39"/>
    <mergeCell ref="I40:J40"/>
    <mergeCell ref="I41:J41"/>
    <mergeCell ref="I42:J42"/>
    <mergeCell ref="I28:J28"/>
    <mergeCell ref="I30:J30"/>
    <mergeCell ref="I31:J31"/>
    <mergeCell ref="I32:J32"/>
    <mergeCell ref="I34:J34"/>
    <mergeCell ref="I36:J36"/>
    <mergeCell ref="I24:J24"/>
    <mergeCell ref="I25:J25"/>
    <mergeCell ref="I22:J22"/>
    <mergeCell ref="I27:J27"/>
    <mergeCell ref="I14:J14"/>
    <mergeCell ref="I16:J16"/>
    <mergeCell ref="I18:J18"/>
    <mergeCell ref="I19:J19"/>
    <mergeCell ref="I20:J20"/>
    <mergeCell ref="I21:J21"/>
    <mergeCell ref="C5:D5"/>
    <mergeCell ref="M5:N5"/>
    <mergeCell ref="M6:N6"/>
    <mergeCell ref="M8:N8"/>
    <mergeCell ref="I5:J5"/>
    <mergeCell ref="I6:J6"/>
    <mergeCell ref="I8:J8"/>
    <mergeCell ref="K5:L5"/>
    <mergeCell ref="K6:L6"/>
    <mergeCell ref="K8:L8"/>
    <mergeCell ref="I9:J9"/>
    <mergeCell ref="I10:J10"/>
    <mergeCell ref="M9:N9"/>
    <mergeCell ref="I11:J11"/>
    <mergeCell ref="I12:J12"/>
    <mergeCell ref="I13:J13"/>
    <mergeCell ref="K9:L9"/>
    <mergeCell ref="K10:L10"/>
    <mergeCell ref="K11:L11"/>
    <mergeCell ref="K12:L12"/>
    <mergeCell ref="M14:N14"/>
    <mergeCell ref="M16:N16"/>
    <mergeCell ref="M18:N18"/>
    <mergeCell ref="M19:N19"/>
    <mergeCell ref="M10:N10"/>
    <mergeCell ref="M11:N11"/>
    <mergeCell ref="M12:N12"/>
    <mergeCell ref="M13:N13"/>
    <mergeCell ref="M27:N27"/>
    <mergeCell ref="M28:N28"/>
    <mergeCell ref="M20:N20"/>
    <mergeCell ref="M21:N21"/>
    <mergeCell ref="M24:N24"/>
    <mergeCell ref="M25:N25"/>
    <mergeCell ref="M22:N22"/>
    <mergeCell ref="M44:N44"/>
    <mergeCell ref="M36:N36"/>
    <mergeCell ref="M37:N37"/>
    <mergeCell ref="M38:N38"/>
    <mergeCell ref="M39:N39"/>
    <mergeCell ref="M30:N30"/>
    <mergeCell ref="M31:N31"/>
    <mergeCell ref="M32:N32"/>
    <mergeCell ref="M34:N34"/>
    <mergeCell ref="M57:N57"/>
    <mergeCell ref="M58:N58"/>
    <mergeCell ref="M52:N52"/>
    <mergeCell ref="M53:N53"/>
    <mergeCell ref="M55:N55"/>
    <mergeCell ref="M49:N49"/>
    <mergeCell ref="M50:N50"/>
    <mergeCell ref="M56:N56"/>
    <mergeCell ref="M45:N45"/>
    <mergeCell ref="M46:N46"/>
    <mergeCell ref="M47:N47"/>
    <mergeCell ref="M40:N40"/>
    <mergeCell ref="M41:N41"/>
    <mergeCell ref="M42:N42"/>
  </mergeCells>
  <printOptions/>
  <pageMargins left="0.7874015748031497" right="0.7874015748031497" top="0.7874015748031497" bottom="0.7874015748031497" header="0.3937007874015748" footer="0.3937007874015748"/>
  <pageSetup firstPageNumber="38" useFirstPageNumber="1" horizontalDpi="600" verticalDpi="600" orientation="portrait" paperSize="9" scale="75" r:id="rId2"/>
  <headerFooter alignWithMargins="0">
    <oddFooter>&amp;C&amp;"ＭＳ Ｐ明朝,標準"-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A:\７飲供.jtd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2016-08-05T01:30:12Z</cp:lastPrinted>
  <dcterms:created xsi:type="dcterms:W3CDTF">1998-03-06T00:08:26Z</dcterms:created>
  <dcterms:modified xsi:type="dcterms:W3CDTF">2016-08-18T01:08:44Z</dcterms:modified>
  <cp:category/>
  <cp:version/>
  <cp:contentType/>
  <cp:contentStatus/>
  <cp:revision>5</cp:revision>
</cp:coreProperties>
</file>