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飲供" sheetId="1" r:id="rId1"/>
  </sheets>
  <definedNames>
    <definedName name="_xlnm.Print_Area" localSheetId="0">'飲供'!$A$1:$N$51</definedName>
    <definedName name="_xlnm.Print_Titles" localSheetId="0">'飲供'!$5:$5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F5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F5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  <comment ref="G52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公営</t>
        </r>
      </text>
    </comment>
    <comment ref="G53" authorId="0">
      <text>
        <r>
          <rPr>
            <b/>
            <sz val="9"/>
            <rFont val="MS P ゴシック"/>
            <family val="3"/>
          </rPr>
          <t>奈良県:</t>
        </r>
        <r>
          <rPr>
            <sz val="9"/>
            <rFont val="MS P ゴシック"/>
            <family val="3"/>
          </rPr>
          <t xml:space="preserve">
私営</t>
        </r>
      </text>
    </comment>
  </commentList>
</comments>
</file>

<file path=xl/sharedStrings.xml><?xml version="1.0" encoding="utf-8"?>
<sst xmlns="http://schemas.openxmlformats.org/spreadsheetml/2006/main" count="199" uniqueCount="77">
  <si>
    <t>〃</t>
  </si>
  <si>
    <t>市町村名</t>
  </si>
  <si>
    <t>和田</t>
  </si>
  <si>
    <t>五條市</t>
  </si>
  <si>
    <t>樫辻</t>
  </si>
  <si>
    <t>黒岩</t>
  </si>
  <si>
    <t>明日香村</t>
  </si>
  <si>
    <t>入谷</t>
  </si>
  <si>
    <t>下市町</t>
  </si>
  <si>
    <t>才谷</t>
  </si>
  <si>
    <t>天川村</t>
  </si>
  <si>
    <t>百谷</t>
  </si>
  <si>
    <t>茄子原</t>
  </si>
  <si>
    <t>赤松</t>
  </si>
  <si>
    <t>立里</t>
  </si>
  <si>
    <t>十津川村</t>
  </si>
  <si>
    <t>田戸</t>
  </si>
  <si>
    <t>玉垣内</t>
  </si>
  <si>
    <t>川津</t>
  </si>
  <si>
    <t>上葛川</t>
  </si>
  <si>
    <t>上北山村</t>
  </si>
  <si>
    <t>木和田</t>
  </si>
  <si>
    <t>白川</t>
  </si>
  <si>
    <t>川上村</t>
  </si>
  <si>
    <t>東吉野村</t>
  </si>
  <si>
    <t>狭戸</t>
  </si>
  <si>
    <t>木津川</t>
  </si>
  <si>
    <t>原山</t>
  </si>
  <si>
    <t>宇陀市</t>
  </si>
  <si>
    <t>栃本</t>
  </si>
  <si>
    <t>塩野</t>
  </si>
  <si>
    <t>番
号</t>
  </si>
  <si>
    <t>阪巻</t>
  </si>
  <si>
    <t>永谷</t>
  </si>
  <si>
    <t>殿野</t>
  </si>
  <si>
    <t>山添村</t>
  </si>
  <si>
    <t>葛尾</t>
  </si>
  <si>
    <t>戒場・山辺三（一部）</t>
  </si>
  <si>
    <t>入之波</t>
  </si>
  <si>
    <t>文珠</t>
  </si>
  <si>
    <t>麦谷</t>
  </si>
  <si>
    <t>計</t>
  </si>
  <si>
    <t>計      画
給水人口
（人）</t>
  </si>
  <si>
    <t>現      在
給水人口
（人）</t>
  </si>
  <si>
    <t>箇所</t>
  </si>
  <si>
    <t>　　 飲料水供給施設</t>
  </si>
  <si>
    <t>計 画 １ 日
最大給水量
（ｍ3）</t>
  </si>
  <si>
    <t>浄水施設
の種別</t>
  </si>
  <si>
    <t>合　計</t>
  </si>
  <si>
    <t>桜井市</t>
  </si>
  <si>
    <t>〃</t>
  </si>
  <si>
    <t>上・尾層（下）</t>
  </si>
  <si>
    <t>神之谷（舞場）</t>
  </si>
  <si>
    <t>地区名</t>
  </si>
  <si>
    <t>竣　 工
年月日</t>
  </si>
  <si>
    <t>経営
区分</t>
  </si>
  <si>
    <t>公営</t>
  </si>
  <si>
    <t>公営</t>
  </si>
  <si>
    <t>私営</t>
  </si>
  <si>
    <t>公</t>
  </si>
  <si>
    <t>私</t>
  </si>
  <si>
    <t>表流水</t>
  </si>
  <si>
    <t>伏流水</t>
  </si>
  <si>
    <t>表</t>
  </si>
  <si>
    <t>伏</t>
  </si>
  <si>
    <t>緩速ろ過</t>
  </si>
  <si>
    <t>膜ろ過</t>
  </si>
  <si>
    <t>急速ろ過</t>
  </si>
  <si>
    <t>緩</t>
  </si>
  <si>
    <t>急</t>
  </si>
  <si>
    <t>膜</t>
  </si>
  <si>
    <t>原水の
種　 別</t>
  </si>
  <si>
    <t>私営</t>
  </si>
  <si>
    <t>公営</t>
  </si>
  <si>
    <t>檜牧乙</t>
  </si>
  <si>
    <t>緩速ろ過</t>
  </si>
  <si>
    <t>野迫川村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</si>
</sst>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/>
    </border>
    <border>
      <left>
        <color indexed="63"/>
      </left>
      <right style="thin">
        <color indexed="8"/>
      </right>
      <top style="dotted">
        <color indexed="8"/>
      </top>
      <bottom style="dotted"/>
    </border>
    <border>
      <left style="medium">
        <color indexed="8"/>
      </left>
      <right style="thin">
        <color indexed="8"/>
      </right>
      <top style="dotted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186" fontId="11" fillId="0" borderId="12" xfId="0" applyNumberFormat="1" applyFont="1" applyFill="1" applyBorder="1" applyAlignment="1" applyProtection="1">
      <alignment horizontal="center" vertical="center" wrapText="1"/>
      <protection/>
    </xf>
    <xf numFmtId="187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88" fontId="11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86" fontId="11" fillId="0" borderId="13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188" fontId="11" fillId="0" borderId="15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vertical="center"/>
      <protection/>
    </xf>
    <xf numFmtId="188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186" fontId="11" fillId="0" borderId="20" xfId="0" applyNumberFormat="1" applyFont="1" applyFill="1" applyBorder="1" applyAlignment="1" applyProtection="1">
      <alignment vertical="center"/>
      <protection/>
    </xf>
    <xf numFmtId="188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186" fontId="11" fillId="0" borderId="24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6" fontId="11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distributed" vertical="center"/>
      <protection/>
    </xf>
    <xf numFmtId="187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187" fontId="11" fillId="0" borderId="15" xfId="0" applyNumberFormat="1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185" fontId="11" fillId="0" borderId="47" xfId="0" applyNumberFormat="1" applyFont="1" applyFill="1" applyBorder="1" applyAlignment="1" applyProtection="1" quotePrefix="1">
      <alignment vertical="center"/>
      <protection/>
    </xf>
    <xf numFmtId="185" fontId="11" fillId="0" borderId="48" xfId="0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185" fontId="11" fillId="0" borderId="0" xfId="0" applyNumberFormat="1" applyFont="1" applyFill="1" applyBorder="1" applyAlignment="1" applyProtection="1" quotePrefix="1">
      <alignment vertical="center"/>
      <protection/>
    </xf>
    <xf numFmtId="185" fontId="11" fillId="0" borderId="49" xfId="0" applyNumberFormat="1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right" vertical="center"/>
      <protection/>
    </xf>
    <xf numFmtId="185" fontId="11" fillId="0" borderId="50" xfId="0" applyNumberFormat="1" applyFont="1" applyFill="1" applyBorder="1" applyAlignment="1" applyProtection="1" quotePrefix="1">
      <alignment vertical="center"/>
      <protection/>
    </xf>
    <xf numFmtId="0" fontId="11" fillId="0" borderId="24" xfId="0" applyFont="1" applyFill="1" applyBorder="1" applyAlignment="1" applyProtection="1" quotePrefix="1">
      <alignment horizontal="right" vertical="center" indent="1"/>
      <protection/>
    </xf>
    <xf numFmtId="185" fontId="11" fillId="0" borderId="51" xfId="0" applyNumberFormat="1" applyFont="1" applyFill="1" applyBorder="1" applyAlignment="1" applyProtection="1">
      <alignment vertical="center"/>
      <protection/>
    </xf>
    <xf numFmtId="185" fontId="11" fillId="0" borderId="23" xfId="0" applyNumberFormat="1" applyFont="1" applyFill="1" applyBorder="1" applyAlignment="1" applyProtection="1">
      <alignment vertical="center"/>
      <protection/>
    </xf>
    <xf numFmtId="185" fontId="11" fillId="0" borderId="21" xfId="0" applyNumberFormat="1" applyFont="1" applyFill="1" applyBorder="1" applyAlignment="1" applyProtection="1">
      <alignment vertical="center"/>
      <protection/>
    </xf>
    <xf numFmtId="185" fontId="11" fillId="0" borderId="25" xfId="0" applyNumberFormat="1" applyFont="1" applyFill="1" applyBorder="1" applyAlignment="1" applyProtection="1">
      <alignment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187" fontId="11" fillId="0" borderId="18" xfId="0" applyNumberFormat="1" applyFont="1" applyFill="1" applyBorder="1" applyAlignment="1" applyProtection="1">
      <alignment vertical="center"/>
      <protection/>
    </xf>
    <xf numFmtId="187" fontId="11" fillId="0" borderId="17" xfId="0" applyNumberFormat="1" applyFont="1" applyFill="1" applyBorder="1" applyAlignment="1" applyProtection="1">
      <alignment vertical="center"/>
      <protection/>
    </xf>
    <xf numFmtId="187" fontId="11" fillId="0" borderId="22" xfId="0" applyNumberFormat="1" applyFont="1" applyFill="1" applyBorder="1" applyAlignment="1" applyProtection="1">
      <alignment vertical="center"/>
      <protection/>
    </xf>
    <xf numFmtId="187" fontId="11" fillId="0" borderId="20" xfId="0" applyNumberFormat="1" applyFont="1" applyFill="1" applyBorder="1" applyAlignment="1" applyProtection="1">
      <alignment vertical="center"/>
      <protection/>
    </xf>
    <xf numFmtId="187" fontId="11" fillId="0" borderId="24" xfId="0" applyNumberFormat="1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 applyProtection="1">
      <alignment horizontal="distributed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187" fontId="11" fillId="0" borderId="15" xfId="49" applyNumberFormat="1" applyFont="1" applyFill="1" applyBorder="1" applyAlignment="1" applyProtection="1">
      <alignment vertical="center"/>
      <protection/>
    </xf>
    <xf numFmtId="198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48" fillId="0" borderId="0" xfId="0" applyFont="1" applyFill="1" applyAlignment="1" applyProtection="1">
      <alignment vertical="center"/>
      <protection/>
    </xf>
    <xf numFmtId="199" fontId="11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distributed" vertical="center"/>
      <protection/>
    </xf>
    <xf numFmtId="0" fontId="11" fillId="0" borderId="60" xfId="0" applyNumberFormat="1" applyFont="1" applyFill="1" applyBorder="1" applyAlignment="1" applyProtection="1">
      <alignment vertical="center"/>
      <protection/>
    </xf>
    <xf numFmtId="0" fontId="11" fillId="0" borderId="61" xfId="0" applyFont="1" applyFill="1" applyBorder="1" applyAlignment="1" applyProtection="1">
      <alignment horizontal="left" vertical="center"/>
      <protection/>
    </xf>
    <xf numFmtId="186" fontId="11" fillId="0" borderId="62" xfId="0" applyNumberFormat="1" applyFont="1" applyFill="1" applyBorder="1" applyAlignment="1" applyProtection="1">
      <alignment vertical="center"/>
      <protection/>
    </xf>
    <xf numFmtId="186" fontId="11" fillId="0" borderId="60" xfId="0" applyNumberFormat="1" applyFont="1" applyFill="1" applyBorder="1" applyAlignment="1" applyProtection="1">
      <alignment vertical="center"/>
      <protection/>
    </xf>
    <xf numFmtId="187" fontId="11" fillId="0" borderId="62" xfId="49" applyNumberFormat="1" applyFont="1" applyFill="1" applyBorder="1" applyAlignment="1" applyProtection="1">
      <alignment vertical="center"/>
      <protection/>
    </xf>
    <xf numFmtId="0" fontId="11" fillId="0" borderId="63" xfId="0" applyFont="1" applyFill="1" applyBorder="1" applyAlignment="1" applyProtection="1">
      <alignment horizontal="distributed" vertical="center"/>
      <protection/>
    </xf>
    <xf numFmtId="0" fontId="11" fillId="0" borderId="64" xfId="0" applyNumberFormat="1" applyFont="1" applyFill="1" applyBorder="1" applyAlignment="1" applyProtection="1">
      <alignment vertical="center"/>
      <protection/>
    </xf>
    <xf numFmtId="0" fontId="11" fillId="0" borderId="65" xfId="0" applyFont="1" applyFill="1" applyBorder="1" applyAlignment="1" applyProtection="1">
      <alignment horizontal="left" vertical="center"/>
      <protection/>
    </xf>
    <xf numFmtId="198" fontId="11" fillId="0" borderId="21" xfId="0" applyNumberFormat="1" applyFont="1" applyFill="1" applyBorder="1" applyAlignment="1" applyProtection="1">
      <alignment horizontal="center" vertical="center"/>
      <protection/>
    </xf>
    <xf numFmtId="186" fontId="11" fillId="0" borderId="64" xfId="0" applyNumberFormat="1" applyFont="1" applyFill="1" applyBorder="1" applyAlignment="1" applyProtection="1">
      <alignment vertical="center"/>
      <protection/>
    </xf>
    <xf numFmtId="187" fontId="11" fillId="0" borderId="64" xfId="49" applyNumberFormat="1" applyFont="1" applyFill="1" applyBorder="1" applyAlignment="1" applyProtection="1">
      <alignment vertical="center"/>
      <protection/>
    </xf>
    <xf numFmtId="0" fontId="11" fillId="0" borderId="55" xfId="0" applyFont="1" applyFill="1" applyBorder="1" applyAlignment="1" applyProtection="1">
      <alignment horizontal="distributed" vertical="center"/>
      <protection/>
    </xf>
    <xf numFmtId="0" fontId="11" fillId="0" borderId="66" xfId="0" applyNumberFormat="1" applyFont="1" applyFill="1" applyBorder="1" applyAlignment="1" applyProtection="1">
      <alignment vertical="center"/>
      <protection/>
    </xf>
    <xf numFmtId="0" fontId="12" fillId="0" borderId="67" xfId="0" applyFont="1" applyFill="1" applyBorder="1" applyAlignment="1" applyProtection="1">
      <alignment horizontal="left" vertical="center"/>
      <protection/>
    </xf>
    <xf numFmtId="198" fontId="11" fillId="0" borderId="68" xfId="0" applyNumberFormat="1" applyFont="1" applyFill="1" applyBorder="1" applyAlignment="1" applyProtection="1">
      <alignment horizontal="center" vertical="center"/>
      <protection/>
    </xf>
    <xf numFmtId="186" fontId="11" fillId="0" borderId="22" xfId="0" applyNumberFormat="1" applyFont="1" applyFill="1" applyBorder="1" applyAlignment="1" applyProtection="1">
      <alignment vertical="center"/>
      <protection/>
    </xf>
    <xf numFmtId="187" fontId="11" fillId="0" borderId="22" xfId="49" applyNumberFormat="1" applyFont="1" applyFill="1" applyBorder="1" applyAlignment="1" applyProtection="1">
      <alignment vertical="center"/>
      <protection/>
    </xf>
    <xf numFmtId="186" fontId="11" fillId="0" borderId="69" xfId="0" applyNumberFormat="1" applyFont="1" applyFill="1" applyBorder="1" applyAlignment="1" applyProtection="1">
      <alignment vertical="center"/>
      <protection/>
    </xf>
    <xf numFmtId="186" fontId="11" fillId="0" borderId="70" xfId="0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11" fillId="0" borderId="71" xfId="0" applyFont="1" applyFill="1" applyBorder="1" applyAlignment="1" applyProtection="1">
      <alignment horizontal="distributed" vertical="center"/>
      <protection/>
    </xf>
    <xf numFmtId="0" fontId="12" fillId="0" borderId="61" xfId="0" applyFont="1" applyFill="1" applyBorder="1" applyAlignment="1" applyProtection="1">
      <alignment horizontal="left" vertical="center"/>
      <protection/>
    </xf>
    <xf numFmtId="0" fontId="11" fillId="0" borderId="56" xfId="0" applyFont="1" applyFill="1" applyBorder="1" applyAlignment="1" applyProtection="1">
      <alignment horizontal="distributed" vertical="center"/>
      <protection/>
    </xf>
    <xf numFmtId="0" fontId="11" fillId="0" borderId="72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 applyProtection="1">
      <alignment horizontal="left" vertical="center"/>
      <protection/>
    </xf>
    <xf numFmtId="0" fontId="11" fillId="0" borderId="74" xfId="0" applyFont="1" applyFill="1" applyBorder="1" applyAlignment="1" applyProtection="1">
      <alignment horizontal="distributed" vertical="center"/>
      <protection/>
    </xf>
    <xf numFmtId="0" fontId="11" fillId="0" borderId="75" xfId="0" applyFont="1" applyFill="1" applyBorder="1" applyAlignment="1" applyProtection="1">
      <alignment horizontal="distributed" vertical="center"/>
      <protection/>
    </xf>
    <xf numFmtId="0" fontId="11" fillId="0" borderId="70" xfId="0" applyNumberFormat="1" applyFont="1" applyFill="1" applyBorder="1" applyAlignment="1" applyProtection="1">
      <alignment vertical="center"/>
      <protection/>
    </xf>
    <xf numFmtId="0" fontId="11" fillId="0" borderId="76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98" fontId="11" fillId="0" borderId="77" xfId="0" applyNumberFormat="1" applyFont="1" applyFill="1" applyBorder="1" applyAlignment="1" applyProtection="1">
      <alignment horizontal="center" vertical="center"/>
      <protection/>
    </xf>
    <xf numFmtId="198" fontId="11" fillId="0" borderId="78" xfId="0" applyNumberFormat="1" applyFont="1" applyFill="1" applyBorder="1" applyAlignment="1" applyProtection="1">
      <alignment horizontal="center" vertical="center"/>
      <protection/>
    </xf>
    <xf numFmtId="199" fontId="11" fillId="0" borderId="78" xfId="0" applyNumberFormat="1" applyFont="1" applyFill="1" applyBorder="1" applyAlignment="1" applyProtection="1">
      <alignment horizontal="center" vertical="center"/>
      <protection/>
    </xf>
    <xf numFmtId="198" fontId="11" fillId="0" borderId="79" xfId="0" applyNumberFormat="1" applyFont="1" applyFill="1" applyBorder="1" applyAlignment="1" applyProtection="1">
      <alignment horizontal="center" vertical="center"/>
      <protection/>
    </xf>
    <xf numFmtId="198" fontId="11" fillId="0" borderId="58" xfId="0" applyNumberFormat="1" applyFont="1" applyFill="1" applyBorder="1" applyAlignment="1" applyProtection="1">
      <alignment horizontal="center" vertical="center"/>
      <protection/>
    </xf>
    <xf numFmtId="199" fontId="11" fillId="0" borderId="79" xfId="0" applyNumberFormat="1" applyFont="1" applyFill="1" applyBorder="1" applyAlignment="1" applyProtection="1">
      <alignment horizontal="center" vertical="center"/>
      <protection/>
    </xf>
    <xf numFmtId="187" fontId="11" fillId="0" borderId="60" xfId="49" applyNumberFormat="1" applyFont="1" applyFill="1" applyBorder="1" applyAlignment="1" applyProtection="1">
      <alignment vertical="center"/>
      <protection/>
    </xf>
    <xf numFmtId="187" fontId="11" fillId="0" borderId="20" xfId="49" applyNumberFormat="1" applyFont="1" applyFill="1" applyBorder="1" applyAlignment="1" applyProtection="1">
      <alignment vertical="center"/>
      <protection/>
    </xf>
    <xf numFmtId="187" fontId="11" fillId="0" borderId="69" xfId="49" applyNumberFormat="1" applyFont="1" applyFill="1" applyBorder="1" applyAlignment="1" applyProtection="1">
      <alignment vertical="center"/>
      <protection/>
    </xf>
    <xf numFmtId="187" fontId="11" fillId="0" borderId="70" xfId="49" applyNumberFormat="1" applyFont="1" applyFill="1" applyBorder="1" applyAlignment="1" applyProtection="1">
      <alignment vertical="center"/>
      <protection/>
    </xf>
    <xf numFmtId="0" fontId="11" fillId="0" borderId="80" xfId="0" applyFont="1" applyFill="1" applyBorder="1" applyAlignment="1" applyProtection="1">
      <alignment horizontal="center" vertical="center"/>
      <protection/>
    </xf>
    <xf numFmtId="198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distributed" vertical="center"/>
      <protection/>
    </xf>
    <xf numFmtId="188" fontId="11" fillId="0" borderId="17" xfId="0" applyNumberFormat="1" applyFont="1" applyFill="1" applyBorder="1" applyAlignment="1" applyProtection="1">
      <alignment vertical="center"/>
      <protection/>
    </xf>
    <xf numFmtId="0" fontId="11" fillId="0" borderId="83" xfId="0" applyFont="1" applyFill="1" applyBorder="1" applyAlignment="1" applyProtection="1">
      <alignment horizontal="left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distributed" vertical="center"/>
      <protection/>
    </xf>
    <xf numFmtId="0" fontId="11" fillId="0" borderId="88" xfId="0" applyNumberFormat="1" applyFont="1" applyFill="1" applyBorder="1" applyAlignment="1" applyProtection="1">
      <alignment vertical="center"/>
      <protection/>
    </xf>
    <xf numFmtId="0" fontId="11" fillId="0" borderId="89" xfId="0" applyFont="1" applyFill="1" applyBorder="1" applyAlignment="1" applyProtection="1">
      <alignment horizontal="left" vertical="center"/>
      <protection/>
    </xf>
    <xf numFmtId="186" fontId="11" fillId="0" borderId="88" xfId="0" applyNumberFormat="1" applyFont="1" applyFill="1" applyBorder="1" applyAlignment="1" applyProtection="1">
      <alignment vertical="center"/>
      <protection/>
    </xf>
    <xf numFmtId="187" fontId="11" fillId="0" borderId="88" xfId="49" applyNumberFormat="1" applyFont="1" applyFill="1" applyBorder="1" applyAlignment="1" applyProtection="1">
      <alignment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2" fillId="0" borderId="9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vertical="center" shrinkToFit="1"/>
      <protection/>
    </xf>
    <xf numFmtId="0" fontId="12" fillId="0" borderId="16" xfId="0" applyFont="1" applyFill="1" applyBorder="1" applyAlignment="1" applyProtection="1">
      <alignment horizontal="left" vertical="center" shrinkToFit="1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2" fillId="0" borderId="91" xfId="0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2" fillId="0" borderId="9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2" fillId="0" borderId="93" xfId="0" applyFont="1" applyFill="1" applyBorder="1" applyAlignment="1" applyProtection="1">
      <alignment horizontal="center" vertical="center"/>
      <protection/>
    </xf>
    <xf numFmtId="0" fontId="12" fillId="0" borderId="94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 wrapText="1"/>
      <protection/>
    </xf>
    <xf numFmtId="0" fontId="12" fillId="0" borderId="96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2" fillId="0" borderId="99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100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12" fillId="0" borderId="102" xfId="0" applyFont="1" applyFill="1" applyBorder="1" applyAlignment="1" applyProtection="1">
      <alignment horizontal="center" vertical="center"/>
      <protection/>
    </xf>
    <xf numFmtId="0" fontId="12" fillId="0" borderId="10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57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5" fillId="34" borderId="0" xfId="0" applyNumberFormat="1" applyFont="1" applyFill="1" applyBorder="1" applyAlignment="1">
      <alignment vertical="center"/>
    </xf>
    <xf numFmtId="231" fontId="5" fillId="0" borderId="0" xfId="49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 shrinkToFit="1"/>
    </xf>
    <xf numFmtId="184" fontId="0" fillId="34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400050</xdr:colOff>
      <xdr:row>2</xdr:row>
      <xdr:rowOff>104775</xdr:rowOff>
    </xdr:to>
    <xdr:sp>
      <xdr:nvSpPr>
        <xdr:cNvPr id="1" name="Oval 2"/>
        <xdr:cNvSpPr>
          <a:spLocks/>
        </xdr:cNvSpPr>
      </xdr:nvSpPr>
      <xdr:spPr>
        <a:xfrm>
          <a:off x="28575" y="38100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SheetLayoutView="100" zoomScalePageLayoutView="0" workbookViewId="0" topLeftCell="A1">
      <pane xSplit="2" ySplit="5" topLeftCell="C3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N50" sqref="N50"/>
    </sheetView>
  </sheetViews>
  <sheetFormatPr defaultColWidth="11.25390625" defaultRowHeight="14.25" customHeight="1"/>
  <cols>
    <col min="1" max="1" width="4.625" style="30" customWidth="1"/>
    <col min="2" max="2" width="12.625" style="30" customWidth="1"/>
    <col min="3" max="3" width="15.625" style="31" customWidth="1"/>
    <col min="4" max="4" width="4.625" style="32" customWidth="1"/>
    <col min="5" max="5" width="10.625" style="25" customWidth="1"/>
    <col min="6" max="7" width="9.625" style="33" customWidth="1"/>
    <col min="8" max="8" width="10.625" style="34" customWidth="1"/>
    <col min="9" max="10" width="4.625" style="35" customWidth="1"/>
    <col min="11" max="12" width="4.625" style="30" customWidth="1"/>
    <col min="13" max="13" width="4.125" style="30" customWidth="1"/>
    <col min="14" max="14" width="4.125" style="35" customWidth="1"/>
    <col min="15" max="16" width="11.25390625" style="1" customWidth="1"/>
    <col min="17" max="17" width="6.75390625" style="1" customWidth="1"/>
    <col min="18" max="16384" width="11.25390625" style="1" customWidth="1"/>
  </cols>
  <sheetData>
    <row r="1" spans="1:8" s="38" customFormat="1" ht="9.75" customHeight="1">
      <c r="A1" s="44"/>
      <c r="B1" s="44"/>
      <c r="C1" s="44"/>
      <c r="D1" s="44"/>
      <c r="E1" s="25"/>
      <c r="F1" s="44"/>
      <c r="G1" s="44"/>
      <c r="H1" s="44"/>
    </row>
    <row r="2" spans="1:14" s="4" customFormat="1" ht="42" customHeight="1">
      <c r="A2" s="2"/>
      <c r="B2" s="5" t="s">
        <v>45</v>
      </c>
      <c r="C2" s="3"/>
      <c r="D2" s="3"/>
      <c r="E2" s="52"/>
      <c r="F2" s="3"/>
      <c r="G2" s="3"/>
      <c r="H2" s="3"/>
      <c r="I2" s="3"/>
      <c r="J2" s="3"/>
      <c r="K2" s="3"/>
      <c r="L2" s="3"/>
      <c r="M2" s="3"/>
      <c r="N2" s="3"/>
    </row>
    <row r="3" spans="5:24" s="38" customFormat="1" ht="16.5" customHeight="1">
      <c r="E3" s="107"/>
      <c r="P3" s="213"/>
      <c r="Q3" s="213"/>
      <c r="R3" s="213"/>
      <c r="S3" s="213"/>
      <c r="T3" s="213"/>
      <c r="U3" s="213"/>
      <c r="V3" s="214"/>
      <c r="W3" s="214"/>
      <c r="X3" s="214"/>
    </row>
    <row r="4" spans="1:24" s="10" customFormat="1" ht="16.5" customHeight="1" thickBot="1">
      <c r="A4" s="39"/>
      <c r="B4" s="39"/>
      <c r="C4" s="26"/>
      <c r="D4" s="25"/>
      <c r="E4" s="25"/>
      <c r="F4" s="40"/>
      <c r="G4" s="40"/>
      <c r="H4" s="41"/>
      <c r="I4" s="42"/>
      <c r="J4" s="42"/>
      <c r="K4" s="39"/>
      <c r="L4" s="39"/>
      <c r="M4" s="39"/>
      <c r="N4" s="42"/>
      <c r="P4" s="215"/>
      <c r="Q4" s="215"/>
      <c r="R4" s="215"/>
      <c r="S4" s="215"/>
      <c r="T4" s="215"/>
      <c r="U4" s="215"/>
      <c r="V4" s="216"/>
      <c r="W4" s="216"/>
      <c r="X4" s="217"/>
    </row>
    <row r="5" spans="1:24" s="10" customFormat="1" ht="39.75" customHeight="1" thickBot="1">
      <c r="A5" s="6" t="s">
        <v>31</v>
      </c>
      <c r="B5" s="7" t="s">
        <v>1</v>
      </c>
      <c r="C5" s="190" t="s">
        <v>53</v>
      </c>
      <c r="D5" s="191"/>
      <c r="E5" s="45" t="s">
        <v>54</v>
      </c>
      <c r="F5" s="8" t="s">
        <v>42</v>
      </c>
      <c r="G5" s="8" t="s">
        <v>43</v>
      </c>
      <c r="H5" s="9" t="s">
        <v>46</v>
      </c>
      <c r="I5" s="192" t="s">
        <v>71</v>
      </c>
      <c r="J5" s="197"/>
      <c r="K5" s="199" t="s">
        <v>47</v>
      </c>
      <c r="L5" s="200"/>
      <c r="M5" s="192" t="s">
        <v>55</v>
      </c>
      <c r="N5" s="193"/>
      <c r="P5" s="215"/>
      <c r="Q5" s="215"/>
      <c r="R5" s="215"/>
      <c r="S5" s="215"/>
      <c r="T5" s="215"/>
      <c r="U5" s="215"/>
      <c r="V5" s="216"/>
      <c r="W5" s="216"/>
      <c r="X5" s="217"/>
    </row>
    <row r="6" spans="1:24" s="10" customFormat="1" ht="15.75" customHeight="1">
      <c r="A6" s="53">
        <v>1</v>
      </c>
      <c r="B6" s="121" t="s">
        <v>49</v>
      </c>
      <c r="C6" s="122" t="s">
        <v>2</v>
      </c>
      <c r="D6" s="123"/>
      <c r="E6" s="124">
        <v>28945</v>
      </c>
      <c r="F6" s="125">
        <v>70</v>
      </c>
      <c r="G6" s="125">
        <v>28</v>
      </c>
      <c r="H6" s="126">
        <v>17.5</v>
      </c>
      <c r="I6" s="190" t="s">
        <v>62</v>
      </c>
      <c r="J6" s="198"/>
      <c r="K6" s="190" t="s">
        <v>65</v>
      </c>
      <c r="L6" s="201"/>
      <c r="M6" s="194" t="s">
        <v>72</v>
      </c>
      <c r="N6" s="195"/>
      <c r="P6" s="218"/>
      <c r="Q6" s="219"/>
      <c r="R6" s="220"/>
      <c r="S6" s="221"/>
      <c r="T6" s="222"/>
      <c r="U6" s="223"/>
      <c r="V6" s="224"/>
      <c r="W6" s="224"/>
      <c r="X6" s="225"/>
    </row>
    <row r="7" spans="1:24" s="10" customFormat="1" ht="15.75" customHeight="1">
      <c r="A7" s="54"/>
      <c r="B7" s="55" t="s">
        <v>41</v>
      </c>
      <c r="C7" s="11">
        <v>1</v>
      </c>
      <c r="D7" s="12" t="s">
        <v>44</v>
      </c>
      <c r="E7" s="46"/>
      <c r="F7" s="13">
        <f>F6</f>
        <v>70</v>
      </c>
      <c r="G7" s="13">
        <f>G6</f>
        <v>28</v>
      </c>
      <c r="H7" s="56">
        <f>H6</f>
        <v>17.5</v>
      </c>
      <c r="I7" s="57"/>
      <c r="J7" s="58"/>
      <c r="K7" s="57"/>
      <c r="L7" s="59"/>
      <c r="M7" s="60"/>
      <c r="N7" s="61"/>
      <c r="P7" s="215"/>
      <c r="Q7" s="215"/>
      <c r="R7" s="215"/>
      <c r="S7" s="215"/>
      <c r="T7" s="215"/>
      <c r="U7" s="215"/>
      <c r="V7" s="215"/>
      <c r="W7" s="215"/>
      <c r="X7" s="215"/>
    </row>
    <row r="8" spans="1:24" s="10" customFormat="1" ht="15.75" customHeight="1">
      <c r="A8" s="62">
        <v>2</v>
      </c>
      <c r="B8" s="63" t="s">
        <v>3</v>
      </c>
      <c r="C8" s="103" t="s">
        <v>4</v>
      </c>
      <c r="D8" s="129"/>
      <c r="E8" s="140">
        <v>35874</v>
      </c>
      <c r="F8" s="14">
        <v>95</v>
      </c>
      <c r="G8" s="14">
        <v>53</v>
      </c>
      <c r="H8" s="104">
        <v>26</v>
      </c>
      <c r="I8" s="170" t="s">
        <v>61</v>
      </c>
      <c r="J8" s="171"/>
      <c r="K8" s="202" t="s">
        <v>66</v>
      </c>
      <c r="L8" s="203"/>
      <c r="M8" s="170" t="s">
        <v>57</v>
      </c>
      <c r="N8" s="196"/>
      <c r="P8" s="218"/>
      <c r="Q8" s="219"/>
      <c r="R8" s="220"/>
      <c r="S8" s="221"/>
      <c r="T8" s="222"/>
      <c r="U8" s="223"/>
      <c r="V8" s="224"/>
      <c r="W8" s="224"/>
      <c r="X8" s="226"/>
    </row>
    <row r="9" spans="1:24" s="10" customFormat="1" ht="15.75" customHeight="1">
      <c r="A9" s="66">
        <v>3</v>
      </c>
      <c r="B9" s="130" t="s">
        <v>0</v>
      </c>
      <c r="C9" s="110" t="s">
        <v>11</v>
      </c>
      <c r="D9" s="131"/>
      <c r="E9" s="141">
        <v>29280</v>
      </c>
      <c r="F9" s="113">
        <v>95</v>
      </c>
      <c r="G9" s="113">
        <v>65</v>
      </c>
      <c r="H9" s="146">
        <v>23.8</v>
      </c>
      <c r="I9" s="174" t="s">
        <v>61</v>
      </c>
      <c r="J9" s="185"/>
      <c r="K9" s="174" t="s">
        <v>65</v>
      </c>
      <c r="L9" s="185"/>
      <c r="M9" s="174" t="s">
        <v>56</v>
      </c>
      <c r="N9" s="204"/>
      <c r="P9" s="218"/>
      <c r="Q9" s="219"/>
      <c r="R9" s="220"/>
      <c r="S9" s="221"/>
      <c r="T9" s="222"/>
      <c r="U9" s="223"/>
      <c r="V9" s="224"/>
      <c r="W9" s="224"/>
      <c r="X9" s="226"/>
    </row>
    <row r="10" spans="1:24" s="10" customFormat="1" ht="15.75" customHeight="1">
      <c r="A10" s="66">
        <v>4</v>
      </c>
      <c r="B10" s="130" t="s">
        <v>0</v>
      </c>
      <c r="C10" s="110" t="s">
        <v>12</v>
      </c>
      <c r="D10" s="131"/>
      <c r="E10" s="141">
        <v>29672</v>
      </c>
      <c r="F10" s="113">
        <v>96</v>
      </c>
      <c r="G10" s="113">
        <v>47</v>
      </c>
      <c r="H10" s="146">
        <v>28</v>
      </c>
      <c r="I10" s="174" t="s">
        <v>61</v>
      </c>
      <c r="J10" s="185"/>
      <c r="K10" s="174" t="s">
        <v>65</v>
      </c>
      <c r="L10" s="185"/>
      <c r="M10" s="174" t="s">
        <v>56</v>
      </c>
      <c r="N10" s="204"/>
      <c r="P10" s="218"/>
      <c r="Q10" s="219"/>
      <c r="R10" s="220"/>
      <c r="S10" s="221"/>
      <c r="T10" s="222"/>
      <c r="U10" s="223"/>
      <c r="V10" s="224"/>
      <c r="W10" s="224"/>
      <c r="X10" s="226"/>
    </row>
    <row r="11" spans="1:24" s="10" customFormat="1" ht="15.75" customHeight="1">
      <c r="A11" s="66">
        <v>5</v>
      </c>
      <c r="B11" s="130" t="s">
        <v>0</v>
      </c>
      <c r="C11" s="110" t="s">
        <v>13</v>
      </c>
      <c r="D11" s="111"/>
      <c r="E11" s="142">
        <v>34424</v>
      </c>
      <c r="F11" s="113">
        <v>97</v>
      </c>
      <c r="G11" s="113">
        <v>54</v>
      </c>
      <c r="H11" s="146">
        <v>25</v>
      </c>
      <c r="I11" s="174" t="s">
        <v>62</v>
      </c>
      <c r="J11" s="185"/>
      <c r="K11" s="174" t="s">
        <v>65</v>
      </c>
      <c r="L11" s="185"/>
      <c r="M11" s="174" t="s">
        <v>56</v>
      </c>
      <c r="N11" s="204"/>
      <c r="P11" s="218"/>
      <c r="Q11" s="219"/>
      <c r="R11" s="220"/>
      <c r="S11" s="221"/>
      <c r="T11" s="222"/>
      <c r="U11" s="223"/>
      <c r="V11" s="224"/>
      <c r="W11" s="224"/>
      <c r="X11" s="226"/>
    </row>
    <row r="12" spans="1:24" s="10" customFormat="1" ht="15.75" customHeight="1">
      <c r="A12" s="66">
        <v>6</v>
      </c>
      <c r="B12" s="130" t="s">
        <v>50</v>
      </c>
      <c r="C12" s="110" t="s">
        <v>32</v>
      </c>
      <c r="D12" s="111"/>
      <c r="E12" s="141">
        <v>36229</v>
      </c>
      <c r="F12" s="113">
        <v>84</v>
      </c>
      <c r="G12" s="113">
        <v>80</v>
      </c>
      <c r="H12" s="146">
        <v>25</v>
      </c>
      <c r="I12" s="174" t="s">
        <v>62</v>
      </c>
      <c r="J12" s="185"/>
      <c r="K12" s="174" t="s">
        <v>65</v>
      </c>
      <c r="L12" s="185"/>
      <c r="M12" s="174" t="s">
        <v>56</v>
      </c>
      <c r="N12" s="204"/>
      <c r="P12" s="218"/>
      <c r="Q12" s="219"/>
      <c r="R12" s="220"/>
      <c r="S12" s="221"/>
      <c r="T12" s="222"/>
      <c r="U12" s="223"/>
      <c r="V12" s="224"/>
      <c r="W12" s="224"/>
      <c r="X12" s="226"/>
    </row>
    <row r="13" spans="1:24" s="10" customFormat="1" ht="15.75" customHeight="1">
      <c r="A13" s="66">
        <v>7</v>
      </c>
      <c r="B13" s="130" t="s">
        <v>50</v>
      </c>
      <c r="C13" s="110" t="s">
        <v>33</v>
      </c>
      <c r="D13" s="111"/>
      <c r="E13" s="141">
        <v>36595</v>
      </c>
      <c r="F13" s="113">
        <v>71</v>
      </c>
      <c r="G13" s="113">
        <v>41</v>
      </c>
      <c r="H13" s="146">
        <v>20.75</v>
      </c>
      <c r="I13" s="174" t="s">
        <v>61</v>
      </c>
      <c r="J13" s="185"/>
      <c r="K13" s="174" t="s">
        <v>65</v>
      </c>
      <c r="L13" s="185"/>
      <c r="M13" s="174" t="s">
        <v>56</v>
      </c>
      <c r="N13" s="204"/>
      <c r="P13" s="218"/>
      <c r="Q13" s="219"/>
      <c r="R13" s="220"/>
      <c r="S13" s="221"/>
      <c r="T13" s="222"/>
      <c r="U13" s="223"/>
      <c r="V13" s="224"/>
      <c r="W13" s="224"/>
      <c r="X13" s="226"/>
    </row>
    <row r="14" spans="1:24" s="10" customFormat="1" ht="15.75" customHeight="1">
      <c r="A14" s="67">
        <v>8</v>
      </c>
      <c r="B14" s="132" t="s">
        <v>0</v>
      </c>
      <c r="C14" s="20" t="s">
        <v>34</v>
      </c>
      <c r="D14" s="21"/>
      <c r="E14" s="143">
        <v>36068</v>
      </c>
      <c r="F14" s="22">
        <v>60</v>
      </c>
      <c r="G14" s="22">
        <v>26</v>
      </c>
      <c r="H14" s="147">
        <v>30</v>
      </c>
      <c r="I14" s="179" t="s">
        <v>61</v>
      </c>
      <c r="J14" s="186"/>
      <c r="K14" s="167" t="s">
        <v>65</v>
      </c>
      <c r="L14" s="168"/>
      <c r="M14" s="179" t="s">
        <v>56</v>
      </c>
      <c r="N14" s="205"/>
      <c r="P14" s="218"/>
      <c r="Q14" s="219"/>
      <c r="R14" s="220"/>
      <c r="S14" s="221"/>
      <c r="T14" s="222"/>
      <c r="U14" s="223"/>
      <c r="V14" s="224"/>
      <c r="W14" s="224"/>
      <c r="X14" s="226"/>
    </row>
    <row r="15" spans="1:24" s="10" customFormat="1" ht="15.75" customHeight="1">
      <c r="A15" s="54"/>
      <c r="B15" s="63" t="s">
        <v>41</v>
      </c>
      <c r="C15" s="16">
        <v>7</v>
      </c>
      <c r="D15" s="15" t="s">
        <v>44</v>
      </c>
      <c r="E15" s="47"/>
      <c r="F15" s="14">
        <f>SUM(F8:F14)</f>
        <v>598</v>
      </c>
      <c r="G15" s="14">
        <f>SUM(G8:G14)</f>
        <v>366</v>
      </c>
      <c r="H15" s="70">
        <f>SUM(H8:H14)</f>
        <v>178.55</v>
      </c>
      <c r="I15" s="57"/>
      <c r="J15" s="58"/>
      <c r="K15" s="57"/>
      <c r="L15" s="59"/>
      <c r="M15" s="60"/>
      <c r="N15" s="61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4" s="10" customFormat="1" ht="15.75" customHeight="1">
      <c r="A16" s="54">
        <v>9</v>
      </c>
      <c r="B16" s="63" t="s">
        <v>35</v>
      </c>
      <c r="C16" s="103" t="s">
        <v>36</v>
      </c>
      <c r="D16" s="15"/>
      <c r="E16" s="105">
        <v>35885</v>
      </c>
      <c r="F16" s="14">
        <v>30</v>
      </c>
      <c r="G16" s="14">
        <v>16</v>
      </c>
      <c r="H16" s="104">
        <v>9</v>
      </c>
      <c r="I16" s="183" t="s">
        <v>61</v>
      </c>
      <c r="J16" s="188"/>
      <c r="K16" s="183" t="s">
        <v>67</v>
      </c>
      <c r="L16" s="184"/>
      <c r="M16" s="183" t="s">
        <v>56</v>
      </c>
      <c r="N16" s="206"/>
      <c r="P16" s="218"/>
      <c r="Q16" s="219"/>
      <c r="R16" s="220"/>
      <c r="S16" s="221"/>
      <c r="T16" s="222"/>
      <c r="U16" s="223"/>
      <c r="V16" s="224"/>
      <c r="W16" s="224"/>
      <c r="X16" s="226"/>
    </row>
    <row r="17" spans="1:24" s="10" customFormat="1" ht="15.75" customHeight="1">
      <c r="A17" s="54"/>
      <c r="B17" s="63" t="s">
        <v>41</v>
      </c>
      <c r="C17" s="16">
        <v>1</v>
      </c>
      <c r="D17" s="15" t="s">
        <v>44</v>
      </c>
      <c r="E17" s="47"/>
      <c r="F17" s="14">
        <f>F16</f>
        <v>30</v>
      </c>
      <c r="G17" s="14">
        <f>G16</f>
        <v>16</v>
      </c>
      <c r="H17" s="70">
        <f>H16</f>
        <v>9</v>
      </c>
      <c r="I17" s="57"/>
      <c r="J17" s="58"/>
      <c r="K17" s="57"/>
      <c r="L17" s="59"/>
      <c r="M17" s="60"/>
      <c r="N17" s="61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4" s="10" customFormat="1" ht="13.5" customHeight="1">
      <c r="A18" s="62">
        <v>10</v>
      </c>
      <c r="B18" s="63" t="s">
        <v>28</v>
      </c>
      <c r="C18" s="172" t="s">
        <v>37</v>
      </c>
      <c r="D18" s="173"/>
      <c r="E18" s="144">
        <v>30347</v>
      </c>
      <c r="F18" s="14">
        <v>97</v>
      </c>
      <c r="G18" s="14">
        <v>55</v>
      </c>
      <c r="H18" s="104">
        <v>25</v>
      </c>
      <c r="I18" s="170" t="s">
        <v>61</v>
      </c>
      <c r="J18" s="171"/>
      <c r="K18" s="170" t="s">
        <v>65</v>
      </c>
      <c r="L18" s="178"/>
      <c r="M18" s="170" t="s">
        <v>56</v>
      </c>
      <c r="N18" s="196"/>
      <c r="P18" s="218"/>
      <c r="Q18" s="227"/>
      <c r="R18" s="220"/>
      <c r="S18" s="221"/>
      <c r="T18" s="222"/>
      <c r="U18" s="223"/>
      <c r="V18" s="224"/>
      <c r="W18" s="224"/>
      <c r="X18" s="226"/>
    </row>
    <row r="19" spans="1:24" s="10" customFormat="1" ht="13.5" customHeight="1">
      <c r="A19" s="66">
        <v>11</v>
      </c>
      <c r="B19" s="130" t="s">
        <v>0</v>
      </c>
      <c r="C19" s="110" t="s">
        <v>5</v>
      </c>
      <c r="D19" s="111"/>
      <c r="E19" s="142">
        <v>34758</v>
      </c>
      <c r="F19" s="113">
        <v>60</v>
      </c>
      <c r="G19" s="113">
        <v>35</v>
      </c>
      <c r="H19" s="146">
        <v>18</v>
      </c>
      <c r="I19" s="174" t="s">
        <v>61</v>
      </c>
      <c r="J19" s="185"/>
      <c r="K19" s="174" t="s">
        <v>65</v>
      </c>
      <c r="L19" s="175"/>
      <c r="M19" s="174" t="s">
        <v>56</v>
      </c>
      <c r="N19" s="204"/>
      <c r="P19" s="218"/>
      <c r="Q19" s="219"/>
      <c r="R19" s="220"/>
      <c r="S19" s="221"/>
      <c r="T19" s="222"/>
      <c r="U19" s="223"/>
      <c r="V19" s="224"/>
      <c r="W19" s="224"/>
      <c r="X19" s="226"/>
    </row>
    <row r="20" spans="1:24" s="10" customFormat="1" ht="13.5" customHeight="1">
      <c r="A20" s="66">
        <v>12</v>
      </c>
      <c r="B20" s="132" t="s">
        <v>0</v>
      </c>
      <c r="C20" s="133" t="s">
        <v>27</v>
      </c>
      <c r="D20" s="134"/>
      <c r="E20" s="141">
        <v>37711</v>
      </c>
      <c r="F20" s="127">
        <v>60</v>
      </c>
      <c r="G20" s="127">
        <v>49</v>
      </c>
      <c r="H20" s="148">
        <v>18</v>
      </c>
      <c r="I20" s="176" t="s">
        <v>61</v>
      </c>
      <c r="J20" s="189"/>
      <c r="K20" s="176" t="s">
        <v>66</v>
      </c>
      <c r="L20" s="177"/>
      <c r="M20" s="208" t="s">
        <v>56</v>
      </c>
      <c r="N20" s="209"/>
      <c r="P20" s="218"/>
      <c r="Q20" s="219"/>
      <c r="R20" s="220"/>
      <c r="S20" s="221"/>
      <c r="T20" s="222"/>
      <c r="U20" s="223"/>
      <c r="V20" s="224"/>
      <c r="W20" s="224"/>
      <c r="X20" s="226"/>
    </row>
    <row r="21" spans="1:24" s="10" customFormat="1" ht="13.5" customHeight="1">
      <c r="A21" s="66">
        <v>13</v>
      </c>
      <c r="B21" s="135" t="s">
        <v>0</v>
      </c>
      <c r="C21" s="20" t="s">
        <v>74</v>
      </c>
      <c r="D21" s="21"/>
      <c r="E21" s="141">
        <v>32386</v>
      </c>
      <c r="F21" s="22">
        <v>50</v>
      </c>
      <c r="G21" s="22">
        <v>30</v>
      </c>
      <c r="H21" s="147">
        <v>10</v>
      </c>
      <c r="I21" s="179" t="s">
        <v>61</v>
      </c>
      <c r="J21" s="186"/>
      <c r="K21" s="179" t="s">
        <v>75</v>
      </c>
      <c r="L21" s="180"/>
      <c r="M21" s="210" t="s">
        <v>56</v>
      </c>
      <c r="N21" s="211"/>
      <c r="P21" s="218"/>
      <c r="Q21" s="219"/>
      <c r="R21" s="220"/>
      <c r="S21" s="221"/>
      <c r="T21" s="222"/>
      <c r="U21" s="223"/>
      <c r="V21" s="224"/>
      <c r="W21" s="224"/>
      <c r="X21" s="226"/>
    </row>
    <row r="22" spans="1:24" s="10" customFormat="1" ht="13.5" customHeight="1">
      <c r="A22" s="54"/>
      <c r="B22" s="63" t="s">
        <v>41</v>
      </c>
      <c r="C22" s="16">
        <v>4</v>
      </c>
      <c r="D22" s="15" t="s">
        <v>44</v>
      </c>
      <c r="E22" s="47"/>
      <c r="F22" s="14">
        <f>SUM(F18:F21)</f>
        <v>267</v>
      </c>
      <c r="G22" s="14">
        <f>SUM(G18:G21)</f>
        <v>169</v>
      </c>
      <c r="H22" s="70">
        <f>SUM(H18:H21)</f>
        <v>71</v>
      </c>
      <c r="I22" s="57"/>
      <c r="J22" s="58"/>
      <c r="K22" s="57"/>
      <c r="L22" s="59"/>
      <c r="M22" s="60"/>
      <c r="N22" s="61"/>
      <c r="P22" s="215"/>
      <c r="Q22" s="215"/>
      <c r="R22" s="215"/>
      <c r="S22" s="215"/>
      <c r="T22" s="215"/>
      <c r="U22" s="215"/>
      <c r="V22" s="215"/>
      <c r="W22" s="215"/>
      <c r="X22" s="215"/>
    </row>
    <row r="23" spans="1:24" s="10" customFormat="1" ht="13.5" customHeight="1">
      <c r="A23" s="62">
        <v>14</v>
      </c>
      <c r="B23" s="63" t="s">
        <v>6</v>
      </c>
      <c r="C23" s="103" t="s">
        <v>51</v>
      </c>
      <c r="D23" s="15"/>
      <c r="E23" s="144">
        <v>31846</v>
      </c>
      <c r="F23" s="14">
        <v>85</v>
      </c>
      <c r="G23" s="14">
        <v>56</v>
      </c>
      <c r="H23" s="104">
        <v>28</v>
      </c>
      <c r="I23" s="170" t="s">
        <v>62</v>
      </c>
      <c r="J23" s="171"/>
      <c r="K23" s="170" t="s">
        <v>65</v>
      </c>
      <c r="L23" s="178"/>
      <c r="M23" s="170" t="s">
        <v>56</v>
      </c>
      <c r="N23" s="196"/>
      <c r="P23" s="218"/>
      <c r="Q23" s="219"/>
      <c r="R23" s="220"/>
      <c r="S23" s="221"/>
      <c r="T23" s="222"/>
      <c r="U23" s="223"/>
      <c r="V23" s="224"/>
      <c r="W23" s="224"/>
      <c r="X23" s="226"/>
    </row>
    <row r="24" spans="1:24" s="10" customFormat="1" ht="13.5" customHeight="1">
      <c r="A24" s="73">
        <v>15</v>
      </c>
      <c r="B24" s="115" t="s">
        <v>0</v>
      </c>
      <c r="C24" s="116" t="s">
        <v>7</v>
      </c>
      <c r="D24" s="117"/>
      <c r="E24" s="144">
        <v>31846</v>
      </c>
      <c r="F24" s="119">
        <v>75</v>
      </c>
      <c r="G24" s="119">
        <v>30</v>
      </c>
      <c r="H24" s="120">
        <v>21</v>
      </c>
      <c r="I24" s="167" t="s">
        <v>62</v>
      </c>
      <c r="J24" s="168"/>
      <c r="K24" s="167" t="s">
        <v>65</v>
      </c>
      <c r="L24" s="169"/>
      <c r="M24" s="167" t="s">
        <v>56</v>
      </c>
      <c r="N24" s="207"/>
      <c r="P24" s="218"/>
      <c r="Q24" s="219"/>
      <c r="R24" s="220"/>
      <c r="S24" s="221"/>
      <c r="T24" s="222"/>
      <c r="U24" s="223"/>
      <c r="V24" s="224"/>
      <c r="W24" s="224"/>
      <c r="X24" s="226"/>
    </row>
    <row r="25" spans="1:24" s="10" customFormat="1" ht="13.5" customHeight="1">
      <c r="A25" s="54"/>
      <c r="B25" s="63" t="s">
        <v>41</v>
      </c>
      <c r="C25" s="16">
        <v>2</v>
      </c>
      <c r="D25" s="15" t="s">
        <v>44</v>
      </c>
      <c r="E25" s="47"/>
      <c r="F25" s="14">
        <f>SUM(F23:F24)</f>
        <v>160</v>
      </c>
      <c r="G25" s="14">
        <f>SUM(G23:G24)</f>
        <v>86</v>
      </c>
      <c r="H25" s="70">
        <f>SUM(H23:H24)</f>
        <v>49</v>
      </c>
      <c r="I25" s="68"/>
      <c r="J25" s="69"/>
      <c r="K25" s="57"/>
      <c r="L25" s="59"/>
      <c r="M25" s="60"/>
      <c r="N25" s="61"/>
      <c r="P25" s="215"/>
      <c r="Q25" s="215"/>
      <c r="R25" s="215"/>
      <c r="S25" s="215"/>
      <c r="T25" s="215"/>
      <c r="U25" s="215"/>
      <c r="V25" s="215"/>
      <c r="W25" s="215"/>
      <c r="X25" s="215"/>
    </row>
    <row r="26" spans="1:24" s="10" customFormat="1" ht="13.5" customHeight="1">
      <c r="A26" s="62">
        <v>16</v>
      </c>
      <c r="B26" s="63" t="s">
        <v>8</v>
      </c>
      <c r="C26" s="103" t="s">
        <v>9</v>
      </c>
      <c r="D26" s="15"/>
      <c r="E26" s="144">
        <v>28945</v>
      </c>
      <c r="F26" s="14">
        <v>96</v>
      </c>
      <c r="G26" s="14">
        <v>35</v>
      </c>
      <c r="H26" s="104">
        <v>51.4</v>
      </c>
      <c r="I26" s="170" t="s">
        <v>61</v>
      </c>
      <c r="J26" s="171"/>
      <c r="K26" s="170" t="s">
        <v>65</v>
      </c>
      <c r="L26" s="178"/>
      <c r="M26" s="170" t="s">
        <v>56</v>
      </c>
      <c r="N26" s="196"/>
      <c r="P26" s="218"/>
      <c r="Q26" s="219"/>
      <c r="R26" s="220"/>
      <c r="S26" s="221"/>
      <c r="T26" s="222"/>
      <c r="U26" s="223"/>
      <c r="V26" s="224"/>
      <c r="W26" s="224"/>
      <c r="X26" s="226"/>
    </row>
    <row r="27" spans="1:24" s="10" customFormat="1" ht="13.5" customHeight="1">
      <c r="A27" s="73">
        <v>17</v>
      </c>
      <c r="B27" s="115" t="s">
        <v>0</v>
      </c>
      <c r="C27" s="116" t="s">
        <v>29</v>
      </c>
      <c r="D27" s="117"/>
      <c r="E27" s="144">
        <v>29676</v>
      </c>
      <c r="F27" s="119">
        <v>96</v>
      </c>
      <c r="G27" s="119">
        <v>54</v>
      </c>
      <c r="H27" s="120">
        <v>38.4</v>
      </c>
      <c r="I27" s="167" t="s">
        <v>61</v>
      </c>
      <c r="J27" s="168"/>
      <c r="K27" s="167" t="s">
        <v>65</v>
      </c>
      <c r="L27" s="169"/>
      <c r="M27" s="167" t="s">
        <v>57</v>
      </c>
      <c r="N27" s="207"/>
      <c r="P27" s="218"/>
      <c r="Q27" s="219"/>
      <c r="R27" s="220"/>
      <c r="S27" s="221"/>
      <c r="T27" s="222"/>
      <c r="U27" s="223"/>
      <c r="V27" s="224"/>
      <c r="W27" s="224"/>
      <c r="X27" s="226"/>
    </row>
    <row r="28" spans="1:24" s="10" customFormat="1" ht="13.5" customHeight="1">
      <c r="A28" s="54"/>
      <c r="B28" s="63" t="s">
        <v>41</v>
      </c>
      <c r="C28" s="16">
        <v>2</v>
      </c>
      <c r="D28" s="15" t="s">
        <v>44</v>
      </c>
      <c r="E28" s="47"/>
      <c r="F28" s="14">
        <f>SUM(F26:F27)</f>
        <v>192</v>
      </c>
      <c r="G28" s="14">
        <f>SUM(G26:G27)</f>
        <v>89</v>
      </c>
      <c r="H28" s="70">
        <f>SUM(H26:H27)</f>
        <v>89.8</v>
      </c>
      <c r="I28" s="57"/>
      <c r="J28" s="58"/>
      <c r="K28" s="57"/>
      <c r="L28" s="59"/>
      <c r="M28" s="60"/>
      <c r="N28" s="61"/>
      <c r="P28" s="215"/>
      <c r="Q28" s="215"/>
      <c r="R28" s="215"/>
      <c r="S28" s="215"/>
      <c r="T28" s="215"/>
      <c r="U28" s="215"/>
      <c r="V28" s="215"/>
      <c r="W28" s="215"/>
      <c r="X28" s="215"/>
    </row>
    <row r="29" spans="1:24" s="10" customFormat="1" ht="13.5" customHeight="1">
      <c r="A29" s="54">
        <v>18</v>
      </c>
      <c r="B29" s="63" t="s">
        <v>10</v>
      </c>
      <c r="C29" s="103" t="s">
        <v>30</v>
      </c>
      <c r="D29" s="15"/>
      <c r="E29" s="151">
        <v>36250</v>
      </c>
      <c r="F29" s="14">
        <v>70</v>
      </c>
      <c r="G29" s="14">
        <v>23</v>
      </c>
      <c r="H29" s="104">
        <v>18</v>
      </c>
      <c r="I29" s="183" t="s">
        <v>61</v>
      </c>
      <c r="J29" s="188"/>
      <c r="K29" s="183" t="s">
        <v>65</v>
      </c>
      <c r="L29" s="184"/>
      <c r="M29" s="183" t="s">
        <v>58</v>
      </c>
      <c r="N29" s="206"/>
      <c r="P29" s="218"/>
      <c r="Q29" s="219"/>
      <c r="R29" s="220"/>
      <c r="S29" s="221"/>
      <c r="T29" s="222"/>
      <c r="U29" s="223"/>
      <c r="V29" s="224"/>
      <c r="W29" s="224"/>
      <c r="X29" s="226"/>
    </row>
    <row r="30" spans="1:24" s="10" customFormat="1" ht="13.5" customHeight="1">
      <c r="A30" s="152"/>
      <c r="B30" s="153" t="s">
        <v>41</v>
      </c>
      <c r="C30" s="154">
        <v>1</v>
      </c>
      <c r="D30" s="155" t="s">
        <v>44</v>
      </c>
      <c r="E30" s="156"/>
      <c r="F30" s="17">
        <f>F29</f>
        <v>70</v>
      </c>
      <c r="G30" s="17">
        <f>G29</f>
        <v>23</v>
      </c>
      <c r="H30" s="94">
        <f>H29</f>
        <v>18</v>
      </c>
      <c r="I30" s="157"/>
      <c r="J30" s="158"/>
      <c r="K30" s="157"/>
      <c r="L30" s="159"/>
      <c r="M30" s="160"/>
      <c r="N30" s="161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24" s="10" customFormat="1" ht="13.5" customHeight="1">
      <c r="A31" s="150">
        <v>19</v>
      </c>
      <c r="B31" s="162" t="s">
        <v>76</v>
      </c>
      <c r="C31" s="163" t="s">
        <v>14</v>
      </c>
      <c r="D31" s="164"/>
      <c r="E31" s="144">
        <v>27302</v>
      </c>
      <c r="F31" s="165">
        <v>60</v>
      </c>
      <c r="G31" s="165">
        <v>6</v>
      </c>
      <c r="H31" s="166">
        <v>14.5</v>
      </c>
      <c r="I31" s="181" t="s">
        <v>61</v>
      </c>
      <c r="J31" s="187"/>
      <c r="K31" s="181" t="s">
        <v>65</v>
      </c>
      <c r="L31" s="182"/>
      <c r="M31" s="181" t="s">
        <v>57</v>
      </c>
      <c r="N31" s="212"/>
      <c r="P31" s="218"/>
      <c r="Q31" s="219"/>
      <c r="R31" s="220"/>
      <c r="S31" s="221"/>
      <c r="T31" s="228"/>
      <c r="U31" s="223"/>
      <c r="V31" s="224"/>
      <c r="W31" s="224"/>
      <c r="X31" s="226"/>
    </row>
    <row r="32" spans="1:24" s="10" customFormat="1" ht="13.5" customHeight="1">
      <c r="A32" s="54"/>
      <c r="B32" s="63" t="s">
        <v>41</v>
      </c>
      <c r="C32" s="16">
        <v>1</v>
      </c>
      <c r="D32" s="15" t="s">
        <v>44</v>
      </c>
      <c r="E32" s="47"/>
      <c r="F32" s="14">
        <f>SUM(F31:F31)</f>
        <v>60</v>
      </c>
      <c r="G32" s="14">
        <f>SUM(G31:G31)</f>
        <v>6</v>
      </c>
      <c r="H32" s="70">
        <f>SUM(H31:H31)</f>
        <v>14.5</v>
      </c>
      <c r="I32" s="57"/>
      <c r="J32" s="58"/>
      <c r="K32" s="57"/>
      <c r="L32" s="59"/>
      <c r="M32" s="60"/>
      <c r="N32" s="61"/>
      <c r="P32" s="215"/>
      <c r="Q32" s="215"/>
      <c r="R32" s="215"/>
      <c r="S32" s="215"/>
      <c r="T32" s="215"/>
      <c r="U32" s="215"/>
      <c r="V32" s="215"/>
      <c r="W32" s="215"/>
      <c r="X32" s="215"/>
    </row>
    <row r="33" spans="1:24" s="10" customFormat="1" ht="13.5" customHeight="1">
      <c r="A33" s="62">
        <v>20</v>
      </c>
      <c r="B33" s="63" t="s">
        <v>15</v>
      </c>
      <c r="C33" s="103" t="s">
        <v>16</v>
      </c>
      <c r="D33" s="15"/>
      <c r="E33" s="144">
        <v>26748</v>
      </c>
      <c r="F33" s="14">
        <v>89</v>
      </c>
      <c r="G33" s="14">
        <v>13</v>
      </c>
      <c r="H33" s="104">
        <v>13.05</v>
      </c>
      <c r="I33" s="170" t="s">
        <v>61</v>
      </c>
      <c r="J33" s="171"/>
      <c r="K33" s="170" t="s">
        <v>65</v>
      </c>
      <c r="L33" s="178"/>
      <c r="M33" s="170" t="s">
        <v>73</v>
      </c>
      <c r="N33" s="196"/>
      <c r="O33" s="106"/>
      <c r="P33" s="218"/>
      <c r="Q33" s="219"/>
      <c r="R33" s="220"/>
      <c r="S33" s="221"/>
      <c r="T33" s="222"/>
      <c r="U33" s="223"/>
      <c r="V33" s="224"/>
      <c r="W33" s="224"/>
      <c r="X33" s="226"/>
    </row>
    <row r="34" spans="1:24" s="10" customFormat="1" ht="13.5" customHeight="1">
      <c r="A34" s="66">
        <v>21</v>
      </c>
      <c r="B34" s="130" t="s">
        <v>0</v>
      </c>
      <c r="C34" s="110" t="s">
        <v>17</v>
      </c>
      <c r="D34" s="111"/>
      <c r="E34" s="144">
        <v>28945</v>
      </c>
      <c r="F34" s="113">
        <v>90</v>
      </c>
      <c r="G34" s="113">
        <v>72</v>
      </c>
      <c r="H34" s="146">
        <v>22.5</v>
      </c>
      <c r="I34" s="174" t="s">
        <v>61</v>
      </c>
      <c r="J34" s="185"/>
      <c r="K34" s="174" t="s">
        <v>65</v>
      </c>
      <c r="L34" s="175"/>
      <c r="M34" s="174" t="s">
        <v>73</v>
      </c>
      <c r="N34" s="204"/>
      <c r="O34" s="106"/>
      <c r="P34" s="218"/>
      <c r="Q34" s="219"/>
      <c r="R34" s="220"/>
      <c r="S34" s="221"/>
      <c r="T34" s="228"/>
      <c r="U34" s="223"/>
      <c r="V34" s="224"/>
      <c r="W34" s="224"/>
      <c r="X34" s="226"/>
    </row>
    <row r="35" spans="1:24" s="10" customFormat="1" ht="13.5" customHeight="1">
      <c r="A35" s="66">
        <v>22</v>
      </c>
      <c r="B35" s="130" t="s">
        <v>0</v>
      </c>
      <c r="C35" s="110" t="s">
        <v>18</v>
      </c>
      <c r="D35" s="111"/>
      <c r="E35" s="144">
        <v>29311</v>
      </c>
      <c r="F35" s="113">
        <v>76</v>
      </c>
      <c r="G35" s="113">
        <v>41</v>
      </c>
      <c r="H35" s="146">
        <v>34</v>
      </c>
      <c r="I35" s="174" t="s">
        <v>61</v>
      </c>
      <c r="J35" s="185"/>
      <c r="K35" s="174" t="s">
        <v>65</v>
      </c>
      <c r="L35" s="175"/>
      <c r="M35" s="174" t="s">
        <v>73</v>
      </c>
      <c r="N35" s="204"/>
      <c r="O35" s="106"/>
      <c r="P35" s="218"/>
      <c r="Q35" s="219"/>
      <c r="R35" s="220"/>
      <c r="S35" s="221"/>
      <c r="T35" s="222"/>
      <c r="U35" s="223"/>
      <c r="V35" s="224"/>
      <c r="W35" s="224"/>
      <c r="X35" s="226"/>
    </row>
    <row r="36" spans="1:24" s="10" customFormat="1" ht="13.5" customHeight="1">
      <c r="A36" s="67">
        <v>23</v>
      </c>
      <c r="B36" s="132" t="s">
        <v>0</v>
      </c>
      <c r="C36" s="20" t="s">
        <v>19</v>
      </c>
      <c r="D36" s="21"/>
      <c r="E36" s="144">
        <v>29676</v>
      </c>
      <c r="F36" s="22">
        <v>80</v>
      </c>
      <c r="G36" s="22">
        <v>31</v>
      </c>
      <c r="H36" s="147">
        <v>20</v>
      </c>
      <c r="I36" s="179" t="s">
        <v>61</v>
      </c>
      <c r="J36" s="186"/>
      <c r="K36" s="179" t="s">
        <v>65</v>
      </c>
      <c r="L36" s="180"/>
      <c r="M36" s="179" t="s">
        <v>73</v>
      </c>
      <c r="N36" s="205"/>
      <c r="O36" s="106"/>
      <c r="P36" s="218"/>
      <c r="Q36" s="219"/>
      <c r="R36" s="220"/>
      <c r="S36" s="221"/>
      <c r="T36" s="222"/>
      <c r="U36" s="223"/>
      <c r="V36" s="224"/>
      <c r="W36" s="224"/>
      <c r="X36" s="226"/>
    </row>
    <row r="37" spans="1:24" s="10" customFormat="1" ht="13.5" customHeight="1">
      <c r="A37" s="54"/>
      <c r="B37" s="63" t="s">
        <v>41</v>
      </c>
      <c r="C37" s="16">
        <v>4</v>
      </c>
      <c r="D37" s="15" t="s">
        <v>44</v>
      </c>
      <c r="E37" s="47"/>
      <c r="F37" s="14">
        <f>SUM(F33:F36)</f>
        <v>335</v>
      </c>
      <c r="G37" s="14">
        <f>SUM(G33:G36)</f>
        <v>157</v>
      </c>
      <c r="H37" s="70">
        <f>SUM(H33:H36)</f>
        <v>89.55</v>
      </c>
      <c r="I37" s="57"/>
      <c r="J37" s="58"/>
      <c r="K37" s="57"/>
      <c r="L37" s="59"/>
      <c r="M37" s="60"/>
      <c r="N37" s="61"/>
      <c r="O37" s="106"/>
      <c r="P37" s="215"/>
      <c r="Q37" s="215"/>
      <c r="R37" s="215"/>
      <c r="S37" s="215"/>
      <c r="T37" s="215"/>
      <c r="U37" s="215"/>
      <c r="V37" s="215"/>
      <c r="W37" s="215"/>
      <c r="X37" s="215"/>
    </row>
    <row r="38" spans="1:24" s="10" customFormat="1" ht="13.5" customHeight="1">
      <c r="A38" s="62">
        <v>24</v>
      </c>
      <c r="B38" s="63" t="s">
        <v>20</v>
      </c>
      <c r="C38" s="103" t="s">
        <v>21</v>
      </c>
      <c r="D38" s="15"/>
      <c r="E38" s="144">
        <v>25658</v>
      </c>
      <c r="F38" s="14">
        <v>70</v>
      </c>
      <c r="G38" s="14">
        <v>4</v>
      </c>
      <c r="H38" s="104">
        <v>10.5</v>
      </c>
      <c r="I38" s="170" t="s">
        <v>61</v>
      </c>
      <c r="J38" s="171"/>
      <c r="K38" s="170" t="s">
        <v>65</v>
      </c>
      <c r="L38" s="178"/>
      <c r="M38" s="170" t="s">
        <v>57</v>
      </c>
      <c r="N38" s="196"/>
      <c r="O38" s="106"/>
      <c r="P38" s="218"/>
      <c r="Q38" s="219"/>
      <c r="R38" s="220"/>
      <c r="S38" s="221"/>
      <c r="T38" s="222"/>
      <c r="U38" s="223"/>
      <c r="V38" s="224"/>
      <c r="W38" s="224"/>
      <c r="X38" s="226"/>
    </row>
    <row r="39" spans="1:24" s="10" customFormat="1" ht="13.5" customHeight="1">
      <c r="A39" s="73">
        <v>25</v>
      </c>
      <c r="B39" s="115" t="s">
        <v>0</v>
      </c>
      <c r="C39" s="116" t="s">
        <v>22</v>
      </c>
      <c r="D39" s="117"/>
      <c r="E39" s="145">
        <v>32592</v>
      </c>
      <c r="F39" s="119">
        <v>83</v>
      </c>
      <c r="G39" s="119">
        <v>40</v>
      </c>
      <c r="H39" s="120">
        <v>25</v>
      </c>
      <c r="I39" s="167" t="s">
        <v>61</v>
      </c>
      <c r="J39" s="168"/>
      <c r="K39" s="167" t="s">
        <v>65</v>
      </c>
      <c r="L39" s="169"/>
      <c r="M39" s="167" t="s">
        <v>57</v>
      </c>
      <c r="N39" s="207"/>
      <c r="O39" s="106"/>
      <c r="P39" s="218"/>
      <c r="Q39" s="219"/>
      <c r="R39" s="220"/>
      <c r="S39" s="221"/>
      <c r="T39" s="222"/>
      <c r="U39" s="223"/>
      <c r="V39" s="224"/>
      <c r="W39" s="224"/>
      <c r="X39" s="226"/>
    </row>
    <row r="40" spans="1:24" s="10" customFormat="1" ht="13.5" customHeight="1">
      <c r="A40" s="67"/>
      <c r="B40" s="98" t="s">
        <v>41</v>
      </c>
      <c r="C40" s="18">
        <v>2</v>
      </c>
      <c r="D40" s="19" t="s">
        <v>44</v>
      </c>
      <c r="E40" s="47"/>
      <c r="F40" s="22">
        <f>SUM(F38:F39)</f>
        <v>153</v>
      </c>
      <c r="G40" s="43">
        <f>SUM(G38:G39)</f>
        <v>44</v>
      </c>
      <c r="H40" s="93">
        <f>SUM(H38:H39)</f>
        <v>35.5</v>
      </c>
      <c r="I40" s="68"/>
      <c r="J40" s="69"/>
      <c r="K40" s="68"/>
      <c r="L40" s="72"/>
      <c r="M40" s="74"/>
      <c r="N40" s="75"/>
      <c r="O40" s="106"/>
      <c r="P40" s="215"/>
      <c r="Q40" s="215"/>
      <c r="R40" s="215"/>
      <c r="S40" s="215"/>
      <c r="T40" s="215"/>
      <c r="U40" s="215"/>
      <c r="V40" s="215"/>
      <c r="W40" s="215"/>
      <c r="X40" s="215"/>
    </row>
    <row r="41" spans="1:24" s="10" customFormat="1" ht="13.5" customHeight="1">
      <c r="A41" s="62">
        <v>26</v>
      </c>
      <c r="B41" s="136" t="s">
        <v>23</v>
      </c>
      <c r="C41" s="137" t="s">
        <v>52</v>
      </c>
      <c r="D41" s="138"/>
      <c r="E41" s="144">
        <v>24561</v>
      </c>
      <c r="F41" s="128">
        <v>70</v>
      </c>
      <c r="G41" s="22">
        <v>13</v>
      </c>
      <c r="H41" s="149">
        <v>10.5</v>
      </c>
      <c r="I41" s="170" t="s">
        <v>61</v>
      </c>
      <c r="J41" s="171"/>
      <c r="K41" s="170" t="s">
        <v>65</v>
      </c>
      <c r="L41" s="178"/>
      <c r="M41" s="170" t="s">
        <v>57</v>
      </c>
      <c r="N41" s="196"/>
      <c r="O41" s="106"/>
      <c r="P41" s="218"/>
      <c r="Q41" s="219"/>
      <c r="R41" s="220"/>
      <c r="S41" s="221"/>
      <c r="T41" s="222"/>
      <c r="U41" s="223"/>
      <c r="V41" s="224"/>
      <c r="W41" s="224"/>
      <c r="X41" s="226"/>
    </row>
    <row r="42" spans="1:24" s="10" customFormat="1" ht="13.5" customHeight="1">
      <c r="A42" s="73">
        <v>27</v>
      </c>
      <c r="B42" s="115" t="s">
        <v>0</v>
      </c>
      <c r="C42" s="116" t="s">
        <v>38</v>
      </c>
      <c r="D42" s="117"/>
      <c r="E42" s="143">
        <v>35874</v>
      </c>
      <c r="F42" s="119">
        <v>70</v>
      </c>
      <c r="G42" s="119">
        <v>34</v>
      </c>
      <c r="H42" s="120">
        <v>65.1</v>
      </c>
      <c r="I42" s="167" t="s">
        <v>61</v>
      </c>
      <c r="J42" s="168"/>
      <c r="K42" s="167" t="s">
        <v>67</v>
      </c>
      <c r="L42" s="169"/>
      <c r="M42" s="167" t="s">
        <v>57</v>
      </c>
      <c r="N42" s="207"/>
      <c r="O42" s="106"/>
      <c r="P42" s="218"/>
      <c r="Q42" s="219"/>
      <c r="R42" s="220"/>
      <c r="S42" s="221"/>
      <c r="T42" s="222"/>
      <c r="U42" s="223"/>
      <c r="V42" s="224"/>
      <c r="W42" s="224"/>
      <c r="X42" s="226"/>
    </row>
    <row r="43" spans="1:24" s="10" customFormat="1" ht="13.5" customHeight="1">
      <c r="A43" s="62"/>
      <c r="B43" s="63" t="s">
        <v>41</v>
      </c>
      <c r="C43" s="16">
        <v>2</v>
      </c>
      <c r="D43" s="15" t="s">
        <v>44</v>
      </c>
      <c r="E43" s="47"/>
      <c r="F43" s="14">
        <f>SUM(F41:F42)</f>
        <v>140</v>
      </c>
      <c r="G43" s="17">
        <f>SUM(G41:G42)</f>
        <v>47</v>
      </c>
      <c r="H43" s="94">
        <f>SUM(H41:H42)</f>
        <v>75.6</v>
      </c>
      <c r="I43" s="64"/>
      <c r="J43" s="65"/>
      <c r="K43" s="64"/>
      <c r="L43" s="71"/>
      <c r="M43" s="76"/>
      <c r="N43" s="61"/>
      <c r="O43" s="106"/>
      <c r="P43" s="215"/>
      <c r="Q43" s="215"/>
      <c r="R43" s="215"/>
      <c r="S43" s="215"/>
      <c r="T43" s="215"/>
      <c r="U43" s="215"/>
      <c r="V43" s="215"/>
      <c r="W43" s="215"/>
      <c r="X43" s="215"/>
    </row>
    <row r="44" spans="1:24" s="10" customFormat="1" ht="13.5" customHeight="1">
      <c r="A44" s="62">
        <v>28</v>
      </c>
      <c r="B44" s="63" t="s">
        <v>24</v>
      </c>
      <c r="C44" s="103" t="s">
        <v>25</v>
      </c>
      <c r="D44" s="15"/>
      <c r="E44" s="108">
        <v>35144</v>
      </c>
      <c r="F44" s="14">
        <v>95</v>
      </c>
      <c r="G44" s="14">
        <v>27</v>
      </c>
      <c r="H44" s="104">
        <v>23.75</v>
      </c>
      <c r="I44" s="170" t="s">
        <v>61</v>
      </c>
      <c r="J44" s="171"/>
      <c r="K44" s="170" t="s">
        <v>65</v>
      </c>
      <c r="L44" s="178"/>
      <c r="M44" s="170" t="s">
        <v>57</v>
      </c>
      <c r="N44" s="196"/>
      <c r="O44" s="106"/>
      <c r="P44" s="218"/>
      <c r="Q44" s="219"/>
      <c r="R44" s="220"/>
      <c r="S44" s="221"/>
      <c r="T44" s="222"/>
      <c r="U44" s="223"/>
      <c r="V44" s="224"/>
      <c r="W44" s="224"/>
      <c r="X44" s="226"/>
    </row>
    <row r="45" spans="1:24" s="10" customFormat="1" ht="13.5" customHeight="1">
      <c r="A45" s="66">
        <v>29</v>
      </c>
      <c r="B45" s="109" t="s">
        <v>0</v>
      </c>
      <c r="C45" s="110" t="s">
        <v>39</v>
      </c>
      <c r="D45" s="111"/>
      <c r="E45" s="108">
        <v>35338</v>
      </c>
      <c r="F45" s="112">
        <v>17</v>
      </c>
      <c r="G45" s="113">
        <v>7</v>
      </c>
      <c r="H45" s="114">
        <v>4.25</v>
      </c>
      <c r="I45" s="174" t="s">
        <v>61</v>
      </c>
      <c r="J45" s="185"/>
      <c r="K45" s="174" t="s">
        <v>65</v>
      </c>
      <c r="L45" s="175"/>
      <c r="M45" s="174" t="s">
        <v>57</v>
      </c>
      <c r="N45" s="204"/>
      <c r="O45" s="106"/>
      <c r="P45" s="218"/>
      <c r="Q45" s="219"/>
      <c r="R45" s="220"/>
      <c r="S45" s="221"/>
      <c r="T45" s="222"/>
      <c r="U45" s="223"/>
      <c r="V45" s="224"/>
      <c r="W45" s="224"/>
      <c r="X45" s="226"/>
    </row>
    <row r="46" spans="1:24" s="10" customFormat="1" ht="13.5" customHeight="1">
      <c r="A46" s="66">
        <v>30</v>
      </c>
      <c r="B46" s="109" t="s">
        <v>0</v>
      </c>
      <c r="C46" s="110" t="s">
        <v>26</v>
      </c>
      <c r="D46" s="111"/>
      <c r="E46" s="108">
        <v>35509</v>
      </c>
      <c r="F46" s="112">
        <v>95</v>
      </c>
      <c r="G46" s="113">
        <v>46</v>
      </c>
      <c r="H46" s="114">
        <v>23.75</v>
      </c>
      <c r="I46" s="174" t="s">
        <v>62</v>
      </c>
      <c r="J46" s="185"/>
      <c r="K46" s="174" t="s">
        <v>65</v>
      </c>
      <c r="L46" s="175"/>
      <c r="M46" s="174" t="s">
        <v>57</v>
      </c>
      <c r="N46" s="204"/>
      <c r="O46" s="106"/>
      <c r="P46" s="218"/>
      <c r="Q46" s="219"/>
      <c r="R46" s="220"/>
      <c r="S46" s="221"/>
      <c r="T46" s="222"/>
      <c r="U46" s="223"/>
      <c r="V46" s="224"/>
      <c r="W46" s="224"/>
      <c r="X46" s="226"/>
    </row>
    <row r="47" spans="1:24" s="10" customFormat="1" ht="13.5" customHeight="1">
      <c r="A47" s="73">
        <v>31</v>
      </c>
      <c r="B47" s="115" t="s">
        <v>0</v>
      </c>
      <c r="C47" s="116" t="s">
        <v>40</v>
      </c>
      <c r="D47" s="117"/>
      <c r="E47" s="118">
        <v>35874</v>
      </c>
      <c r="F47" s="119">
        <v>72</v>
      </c>
      <c r="G47" s="119">
        <v>23</v>
      </c>
      <c r="H47" s="120">
        <v>18</v>
      </c>
      <c r="I47" s="167" t="s">
        <v>61</v>
      </c>
      <c r="J47" s="168"/>
      <c r="K47" s="167" t="s">
        <v>65</v>
      </c>
      <c r="L47" s="169"/>
      <c r="M47" s="167" t="s">
        <v>57</v>
      </c>
      <c r="N47" s="207"/>
      <c r="O47" s="106"/>
      <c r="P47" s="218"/>
      <c r="Q47" s="219"/>
      <c r="R47" s="220"/>
      <c r="S47" s="221"/>
      <c r="T47" s="222"/>
      <c r="U47" s="223"/>
      <c r="V47" s="224"/>
      <c r="W47" s="224"/>
      <c r="X47" s="226"/>
    </row>
    <row r="48" spans="1:15" s="10" customFormat="1" ht="13.5" customHeight="1" thickBot="1">
      <c r="A48" s="62"/>
      <c r="B48" s="99" t="s">
        <v>41</v>
      </c>
      <c r="C48" s="16">
        <v>4</v>
      </c>
      <c r="D48" s="15" t="s">
        <v>44</v>
      </c>
      <c r="E48" s="48"/>
      <c r="F48" s="14">
        <f>SUM(F44:F47)</f>
        <v>279</v>
      </c>
      <c r="G48" s="14">
        <f>SUM(G44:G47)</f>
        <v>103</v>
      </c>
      <c r="H48" s="70">
        <f>SUM(H44:H47)</f>
        <v>69.75</v>
      </c>
      <c r="I48" s="64"/>
      <c r="J48" s="65"/>
      <c r="K48" s="64"/>
      <c r="L48" s="71"/>
      <c r="M48" s="76"/>
      <c r="N48" s="77"/>
      <c r="O48" s="106"/>
    </row>
    <row r="49" spans="1:14" s="10" customFormat="1" ht="13.5" customHeight="1">
      <c r="A49" s="53"/>
      <c r="B49" s="100" t="s">
        <v>48</v>
      </c>
      <c r="C49" s="23">
        <f>C7+C15+C17+C22+C25+C28+C30+C32+C37+C40+C43+C48</f>
        <v>31</v>
      </c>
      <c r="D49" s="24" t="s">
        <v>44</v>
      </c>
      <c r="E49" s="49"/>
      <c r="F49" s="125">
        <f>SUM(F7,F15,F17,F22,F25,F28,F30,F32,F37,F40,F43,F48,)</f>
        <v>2354</v>
      </c>
      <c r="G49" s="125">
        <f>SUM(G7,G15,G17,G22,G25,G28,G30,G32,G37,G40,G43,G48,)</f>
        <v>1134</v>
      </c>
      <c r="H49" s="95">
        <f>SUM(H7,H15,H17,H22,H25,H28,H30,H32,H37,H40,H43,H48,)</f>
        <v>717.75</v>
      </c>
      <c r="I49" s="78" t="s">
        <v>63</v>
      </c>
      <c r="J49" s="88">
        <f>COUNTIF(I6:I47,"表流水")</f>
        <v>25</v>
      </c>
      <c r="K49" s="78" t="s">
        <v>68</v>
      </c>
      <c r="L49" s="79">
        <f>COUNTIF(K6:K47,"緩速ろ過")</f>
        <v>27</v>
      </c>
      <c r="M49" s="78" t="s">
        <v>59</v>
      </c>
      <c r="N49" s="80">
        <f>COUNTIF(M6:M47,"公営")</f>
        <v>29</v>
      </c>
    </row>
    <row r="50" spans="1:14" s="10" customFormat="1" ht="13.5" customHeight="1">
      <c r="A50" s="91"/>
      <c r="B50" s="101"/>
      <c r="C50" s="20"/>
      <c r="D50" s="21"/>
      <c r="E50" s="50"/>
      <c r="F50" s="22"/>
      <c r="G50" s="22"/>
      <c r="H50" s="96"/>
      <c r="I50" s="81" t="s">
        <v>64</v>
      </c>
      <c r="J50" s="89">
        <f>COUNTIF(I6:I47,"伏流水")</f>
        <v>6</v>
      </c>
      <c r="K50" s="81" t="s">
        <v>69</v>
      </c>
      <c r="L50" s="82">
        <f>COUNTIF(K6:K47,"急速ろ過")</f>
        <v>2</v>
      </c>
      <c r="M50" s="81" t="s">
        <v>60</v>
      </c>
      <c r="N50" s="83">
        <f>COUNTIF(M6:M47,"私営")</f>
        <v>2</v>
      </c>
    </row>
    <row r="51" spans="1:14" s="10" customFormat="1" ht="13.5" customHeight="1" thickBot="1">
      <c r="A51" s="92"/>
      <c r="B51" s="102"/>
      <c r="C51" s="27"/>
      <c r="D51" s="28"/>
      <c r="E51" s="51"/>
      <c r="F51" s="29"/>
      <c r="G51" s="29"/>
      <c r="H51" s="97"/>
      <c r="I51" s="84"/>
      <c r="J51" s="90"/>
      <c r="K51" s="84" t="s">
        <v>70</v>
      </c>
      <c r="L51" s="85">
        <f>COUNTIF(K6:K47,"膜ろ過")</f>
        <v>2</v>
      </c>
      <c r="M51" s="86"/>
      <c r="N51" s="87"/>
    </row>
    <row r="52" spans="2:14" ht="21" customHeight="1">
      <c r="B52" s="139"/>
      <c r="F52" s="33">
        <f>SUM(F15+F17+F22+F25+F28+F32+F37+F40+F43+F48)</f>
        <v>2214</v>
      </c>
      <c r="G52" s="33">
        <f>SUM(G15+G17+G22+G25+G28+G32+G37+G40+G43+G48)</f>
        <v>1083</v>
      </c>
      <c r="I52" s="32"/>
      <c r="J52" s="32"/>
      <c r="N52" s="36"/>
    </row>
    <row r="53" spans="6:14" ht="21" customHeight="1">
      <c r="F53" s="33">
        <f>SUM(F6+F29)</f>
        <v>140</v>
      </c>
      <c r="G53" s="33">
        <f>SUM(G6+G29)</f>
        <v>51</v>
      </c>
      <c r="N53" s="37"/>
    </row>
    <row r="54" ht="21" customHeight="1">
      <c r="N54" s="36"/>
    </row>
    <row r="55" ht="21" customHeight="1">
      <c r="N55" s="36"/>
    </row>
    <row r="56" ht="21" customHeight="1">
      <c r="N56" s="36"/>
    </row>
  </sheetData>
  <sheetProtection/>
  <mergeCells count="101">
    <mergeCell ref="W3:W5"/>
    <mergeCell ref="X3:X5"/>
    <mergeCell ref="V3:V5"/>
    <mergeCell ref="M45:N45"/>
    <mergeCell ref="M34:N34"/>
    <mergeCell ref="M35:N35"/>
    <mergeCell ref="M36:N36"/>
    <mergeCell ref="M33:N33"/>
    <mergeCell ref="M31:N31"/>
    <mergeCell ref="M29:N29"/>
    <mergeCell ref="M46:N46"/>
    <mergeCell ref="M47:N47"/>
    <mergeCell ref="M41:N41"/>
    <mergeCell ref="M42:N42"/>
    <mergeCell ref="M44:N44"/>
    <mergeCell ref="M38:N38"/>
    <mergeCell ref="M39:N39"/>
    <mergeCell ref="M26:N26"/>
    <mergeCell ref="M27:N27"/>
    <mergeCell ref="M19:N19"/>
    <mergeCell ref="M20:N20"/>
    <mergeCell ref="M23:N23"/>
    <mergeCell ref="M24:N24"/>
    <mergeCell ref="M21:N21"/>
    <mergeCell ref="M14:N14"/>
    <mergeCell ref="M16:N16"/>
    <mergeCell ref="M18:N18"/>
    <mergeCell ref="M10:N10"/>
    <mergeCell ref="M11:N11"/>
    <mergeCell ref="M12:N12"/>
    <mergeCell ref="M13:N13"/>
    <mergeCell ref="I9:J9"/>
    <mergeCell ref="I10:J10"/>
    <mergeCell ref="M9:N9"/>
    <mergeCell ref="I11:J11"/>
    <mergeCell ref="I12:J12"/>
    <mergeCell ref="I13:J13"/>
    <mergeCell ref="K9:L9"/>
    <mergeCell ref="K10:L10"/>
    <mergeCell ref="K11:L11"/>
    <mergeCell ref="K12:L12"/>
    <mergeCell ref="C5:D5"/>
    <mergeCell ref="M5:N5"/>
    <mergeCell ref="M6:N6"/>
    <mergeCell ref="M8:N8"/>
    <mergeCell ref="I5:J5"/>
    <mergeCell ref="I6:J6"/>
    <mergeCell ref="I8:J8"/>
    <mergeCell ref="K5:L5"/>
    <mergeCell ref="K6:L6"/>
    <mergeCell ref="K8:L8"/>
    <mergeCell ref="I21:J21"/>
    <mergeCell ref="I26:J26"/>
    <mergeCell ref="I14:J14"/>
    <mergeCell ref="I16:J16"/>
    <mergeCell ref="I18:J18"/>
    <mergeCell ref="I19:J19"/>
    <mergeCell ref="I20:J20"/>
    <mergeCell ref="I38:J38"/>
    <mergeCell ref="I31:J31"/>
    <mergeCell ref="I27:J27"/>
    <mergeCell ref="I29:J29"/>
    <mergeCell ref="I23:J23"/>
    <mergeCell ref="I24:J24"/>
    <mergeCell ref="K21:L21"/>
    <mergeCell ref="I42:J42"/>
    <mergeCell ref="I44:J44"/>
    <mergeCell ref="I45:J45"/>
    <mergeCell ref="I47:J47"/>
    <mergeCell ref="I46:J46"/>
    <mergeCell ref="I33:J33"/>
    <mergeCell ref="I34:J34"/>
    <mergeCell ref="I35:J35"/>
    <mergeCell ref="I36:J36"/>
    <mergeCell ref="K31:L31"/>
    <mergeCell ref="K29:L29"/>
    <mergeCell ref="K24:L24"/>
    <mergeCell ref="K26:L26"/>
    <mergeCell ref="K27:L27"/>
    <mergeCell ref="K13:L13"/>
    <mergeCell ref="K14:L14"/>
    <mergeCell ref="K18:L18"/>
    <mergeCell ref="K23:L23"/>
    <mergeCell ref="K16:L16"/>
    <mergeCell ref="K46:L46"/>
    <mergeCell ref="K41:L41"/>
    <mergeCell ref="K36:L36"/>
    <mergeCell ref="K33:L33"/>
    <mergeCell ref="K34:L34"/>
    <mergeCell ref="K35:L35"/>
    <mergeCell ref="K38:L38"/>
    <mergeCell ref="I39:J39"/>
    <mergeCell ref="K39:L39"/>
    <mergeCell ref="I41:J41"/>
    <mergeCell ref="C18:D18"/>
    <mergeCell ref="K47:L47"/>
    <mergeCell ref="K19:L19"/>
    <mergeCell ref="K20:L20"/>
    <mergeCell ref="K42:L42"/>
    <mergeCell ref="K44:L44"/>
    <mergeCell ref="K45:L45"/>
  </mergeCells>
  <printOptions/>
  <pageMargins left="0.7874015748031497" right="0.7874015748031497" top="0.7874015748031497" bottom="0.7874015748031497" header="0.3937007874015748" footer="0.3937007874015748"/>
  <pageSetup firstPageNumber="37" useFirstPageNumber="1" horizontalDpi="600" verticalDpi="600" orientation="portrait" paperSize="9" scale="75" r:id="rId4"/>
  <headerFooter alignWithMargins="0">
    <oddFooter>&amp;C&amp;"ＭＳ Ｐ明朝,標準"- 38 -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2018-05-02T04:38:49Z</cp:lastPrinted>
  <dcterms:created xsi:type="dcterms:W3CDTF">1998-03-06T00:08:26Z</dcterms:created>
  <dcterms:modified xsi:type="dcterms:W3CDTF">2018-06-06T04:16:25Z</dcterms:modified>
  <cp:category/>
  <cp:version/>
  <cp:contentType/>
  <cp:contentStatus/>
  <cp:revision>5</cp:revision>
</cp:coreProperties>
</file>