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165" windowWidth="9420" windowHeight="8280" activeTab="0"/>
  </bookViews>
  <sheets>
    <sheet name="飲供" sheetId="1" r:id="rId1"/>
    <sheet name="簡易専用水道検査数（印刷せず）" sheetId="2" r:id="rId2"/>
  </sheets>
  <definedNames>
    <definedName name="_xlnm.Print_Area" localSheetId="0">'飲供'!$A$1:$N$20</definedName>
    <definedName name="_xlnm.Print_Area" localSheetId="1">'簡易専用水道検査数（印刷せず）'!$A$1:$H$73</definedName>
    <definedName name="_xlnm.Print_Titles" localSheetId="0">'飲供'!$5:$5</definedName>
    <definedName name="印刷範囲">#REF!</definedName>
  </definedNames>
  <calcPr calcMode="manual" fullCalcOnLoad="1"/>
</workbook>
</file>

<file path=xl/comments1.xml><?xml version="1.0" encoding="utf-8"?>
<comments xmlns="http://schemas.openxmlformats.org/spreadsheetml/2006/main">
  <authors>
    <author>奈良県</author>
  </authors>
  <commentList>
    <comment ref="F21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公営</t>
        </r>
      </text>
    </comment>
    <comment ref="F22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私営</t>
        </r>
      </text>
    </comment>
    <comment ref="G21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公営</t>
        </r>
      </text>
    </comment>
    <comment ref="G22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私営</t>
        </r>
      </text>
    </comment>
  </commentList>
</comments>
</file>

<file path=xl/sharedStrings.xml><?xml version="1.0" encoding="utf-8"?>
<sst xmlns="http://schemas.openxmlformats.org/spreadsheetml/2006/main" count="186" uniqueCount="78">
  <si>
    <t>〃</t>
  </si>
  <si>
    <t>市町村名</t>
  </si>
  <si>
    <t>和田</t>
  </si>
  <si>
    <t>明日香村</t>
  </si>
  <si>
    <t>入谷</t>
  </si>
  <si>
    <t>天川村</t>
  </si>
  <si>
    <t>立里</t>
  </si>
  <si>
    <t>川上村</t>
  </si>
  <si>
    <t>塩野</t>
  </si>
  <si>
    <t>番
号</t>
  </si>
  <si>
    <t>入之波</t>
  </si>
  <si>
    <t>計</t>
  </si>
  <si>
    <t>計      画
給水人口
（人）</t>
  </si>
  <si>
    <t>現      在
給水人口
（人）</t>
  </si>
  <si>
    <t>箇所</t>
  </si>
  <si>
    <t>　　 飲料水供給施設</t>
  </si>
  <si>
    <t>計 画 １ 日
最大給水量
（ｍ3）</t>
  </si>
  <si>
    <t>浄水施設
の種別</t>
  </si>
  <si>
    <t>合　計</t>
  </si>
  <si>
    <t>桜井市</t>
  </si>
  <si>
    <t>上・尾層（下）</t>
  </si>
  <si>
    <t>神之谷（舞場）</t>
  </si>
  <si>
    <t>地区名</t>
  </si>
  <si>
    <t>竣　 工
年月日</t>
  </si>
  <si>
    <t>経営
区分</t>
  </si>
  <si>
    <t>公営</t>
  </si>
  <si>
    <t>公営</t>
  </si>
  <si>
    <t>私営</t>
  </si>
  <si>
    <t>公</t>
  </si>
  <si>
    <t>私</t>
  </si>
  <si>
    <t>表流水</t>
  </si>
  <si>
    <t>伏流水</t>
  </si>
  <si>
    <t>表</t>
  </si>
  <si>
    <t>伏</t>
  </si>
  <si>
    <t>緩速ろ過</t>
  </si>
  <si>
    <t>急速ろ過</t>
  </si>
  <si>
    <t>緩</t>
  </si>
  <si>
    <t>急</t>
  </si>
  <si>
    <t>膜</t>
  </si>
  <si>
    <t>原水の
種　 別</t>
  </si>
  <si>
    <t>私営</t>
  </si>
  <si>
    <t>上・尾層(下)</t>
  </si>
  <si>
    <t>神之谷（舞場）</t>
  </si>
  <si>
    <t>桜井市</t>
  </si>
  <si>
    <t>浄水施設
の種別</t>
  </si>
  <si>
    <t>私営</t>
  </si>
  <si>
    <t>表流水</t>
  </si>
  <si>
    <t>緩速ろ過</t>
  </si>
  <si>
    <t>公営</t>
  </si>
  <si>
    <t>急速ろ過</t>
  </si>
  <si>
    <t>私営</t>
  </si>
  <si>
    <t>簡易専用水道　検査実施数</t>
  </si>
  <si>
    <t>有効容量</t>
  </si>
  <si>
    <t>検査機関</t>
  </si>
  <si>
    <t>郡山</t>
  </si>
  <si>
    <t>桜井</t>
  </si>
  <si>
    <t>葛城</t>
  </si>
  <si>
    <t>10＜V≦20</t>
  </si>
  <si>
    <t>該当保健所</t>
  </si>
  <si>
    <t>京都微生物</t>
  </si>
  <si>
    <t>日本理化</t>
  </si>
  <si>
    <t>日本水処理</t>
  </si>
  <si>
    <t>奈良アクア・ラボ</t>
  </si>
  <si>
    <t>総合水研究所</t>
  </si>
  <si>
    <t>20＜V≦40</t>
  </si>
  <si>
    <t>40＜V≦60</t>
  </si>
  <si>
    <t>60＜V≦80</t>
  </si>
  <si>
    <t>80＜V≦100</t>
  </si>
  <si>
    <t>100＜V</t>
  </si>
  <si>
    <t>合計</t>
  </si>
  <si>
    <t>西日本技術</t>
  </si>
  <si>
    <t>エスク三ツ川</t>
  </si>
  <si>
    <t>日吉</t>
  </si>
  <si>
    <t>ケイ・エス分析</t>
  </si>
  <si>
    <t>奈良市</t>
  </si>
  <si>
    <t>吉野、内吉野</t>
  </si>
  <si>
    <t>野迫川村</t>
  </si>
  <si>
    <t>2018/10/12　入力済み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</si>
</sst>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[Red]\-#,##0.0"/>
    <numFmt numFmtId="179" formatCode="#,##0.00_ ;[Red]\-#,##0.00\ "/>
    <numFmt numFmtId="180" formatCode="#,##0.000;[Red]\-#,##0.000"/>
    <numFmt numFmtId="181" formatCode="mmm\-yyyy"/>
    <numFmt numFmtId="182" formatCode="[$-411]ge\.m\.d;@"/>
    <numFmt numFmtId="183" formatCode="0.0%"/>
    <numFmt numFmtId="184" formatCode="#,##0_ "/>
    <numFmt numFmtId="185" formatCode="0_);[Red]\(0\)"/>
    <numFmt numFmtId="186" formatCode="#,##0_);[Red]\(#,##0\)"/>
    <numFmt numFmtId="187" formatCode="0.00_);[Red]\(0.00\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1]ggg\ e&quot;年&quot;m&quot;月&quot;\ d&quot;日&quot;;@"/>
    <numFmt numFmtId="194" formatCode="[$-411]ggge&quot;年&quot;m&quot;月&quot;d&quot;日&quot;;@"/>
    <numFmt numFmtId="195" formatCode="[$-411]ggge&quot;年&quot;\ m&quot;月&quot;d&quot;日&quot;;@"/>
    <numFmt numFmtId="196" formatCode="[$-411]ggg\ e&quot;年&quot;\ m&quot;月&quot;\ d&quot;日&quot;;@"/>
    <numFmt numFmtId="197" formatCode="[$-411]ggg\ e&quot;年&quot;\ m&quot;月&quot;d&quot;日&quot;;@"/>
    <numFmt numFmtId="198" formatCode="[$-411]ge\.\ m\.d;@"/>
    <numFmt numFmtId="199" formatCode="[$-411]g\ e\.\ m\.d;@"/>
    <numFmt numFmtId="200" formatCode="#,##0.000"/>
    <numFmt numFmtId="201" formatCode="#,##0.0"/>
    <numFmt numFmtId="202" formatCode="#,##0;[Red]#,##0"/>
    <numFmt numFmtId="203" formatCode="#,##0_);\(#,##0\)"/>
    <numFmt numFmtId="204" formatCode="0_);\(0\)"/>
    <numFmt numFmtId="205" formatCode="0;[Red]0"/>
    <numFmt numFmtId="206" formatCode="#,##0.0_ "/>
    <numFmt numFmtId="207" formatCode=";;"/>
    <numFmt numFmtId="208" formatCode=";;;"/>
    <numFmt numFmtId="209" formatCode="[$-411]ggge&quot;年&quot;\ m&quot;月&quot;\ d&quot;日&quot;;@"/>
    <numFmt numFmtId="210" formatCode="[$-411]ggge&quot;年&quot;m&quot;月&quot;\ d&quot;日&quot;;@"/>
    <numFmt numFmtId="211" formatCode="#,##0.0_);[Red]\(#,##0.0\)"/>
    <numFmt numFmtId="212" formatCode="0.0"/>
    <numFmt numFmtId="213" formatCode="0.0000"/>
    <numFmt numFmtId="214" formatCode="0.000"/>
    <numFmt numFmtId="215" formatCode="0.0_ "/>
    <numFmt numFmtId="216" formatCode="0.00000"/>
    <numFmt numFmtId="217" formatCode="0.0000000"/>
    <numFmt numFmtId="218" formatCode="0.000000"/>
    <numFmt numFmtId="219" formatCode="0.00000000"/>
    <numFmt numFmtId="220" formatCode="0.00_ "/>
    <numFmt numFmtId="221" formatCode="#,##0.00_);[Red]\(#,##0.00\)"/>
    <numFmt numFmtId="222" formatCode="#,##0;"/>
    <numFmt numFmtId="223" formatCode="#,##0_ ;[Red]\-#,##0\ "/>
    <numFmt numFmtId="224" formatCode="[$-411]ggg\ e&quot;年&quot;m&quot;月&quot;d&quot;日&quot;;@"/>
    <numFmt numFmtId="225" formatCode="[$-411]ge\.m\.\ d;@"/>
    <numFmt numFmtId="226" formatCode="[$-411]ge\.\ m\ d;@"/>
    <numFmt numFmtId="227" formatCode="[$-411]ge\.\ m\.\ d;@"/>
    <numFmt numFmtId="228" formatCode="[$-411]g\ e\.\ m\.\ d;@"/>
    <numFmt numFmtId="229" formatCode="[$-411]g\ e\.m\.d;@"/>
    <numFmt numFmtId="230" formatCode="[$-411]g\ e\.m\.\ d;@"/>
    <numFmt numFmtId="231" formatCode="#,##0.00_ 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ゴシック"/>
      <family val="3"/>
    </font>
    <font>
      <sz val="20"/>
      <color indexed="9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0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0"/>
      <color theme="0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/>
      <protection/>
    </xf>
    <xf numFmtId="186" fontId="11" fillId="0" borderId="12" xfId="0" applyNumberFormat="1" applyFont="1" applyFill="1" applyBorder="1" applyAlignment="1" applyProtection="1">
      <alignment horizontal="center" vertical="center" wrapText="1"/>
      <protection/>
    </xf>
    <xf numFmtId="187" fontId="11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vertical="center"/>
    </xf>
    <xf numFmtId="188" fontId="11" fillId="0" borderId="13" xfId="0" applyNumberFormat="1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horizontal="left" vertical="center"/>
      <protection/>
    </xf>
    <xf numFmtId="186" fontId="11" fillId="0" borderId="13" xfId="0" applyNumberFormat="1" applyFont="1" applyFill="1" applyBorder="1" applyAlignment="1" applyProtection="1">
      <alignment vertical="center"/>
      <protection/>
    </xf>
    <xf numFmtId="186" fontId="11" fillId="0" borderId="15" xfId="0" applyNumberFormat="1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horizontal="left" vertical="center"/>
      <protection/>
    </xf>
    <xf numFmtId="188" fontId="11" fillId="0" borderId="15" xfId="0" applyNumberFormat="1" applyFont="1" applyFill="1" applyBorder="1" applyAlignment="1" applyProtection="1">
      <alignment vertical="center"/>
      <protection/>
    </xf>
    <xf numFmtId="186" fontId="11" fillId="0" borderId="17" xfId="0" applyNumberFormat="1" applyFont="1" applyFill="1" applyBorder="1" applyAlignment="1" applyProtection="1">
      <alignment vertical="center"/>
      <protection/>
    </xf>
    <xf numFmtId="0" fontId="11" fillId="0" borderId="18" xfId="0" applyNumberFormat="1" applyFont="1" applyFill="1" applyBorder="1" applyAlignment="1" applyProtection="1">
      <alignment vertical="center"/>
      <protection/>
    </xf>
    <xf numFmtId="0" fontId="11" fillId="0" borderId="19" xfId="0" applyFont="1" applyFill="1" applyBorder="1" applyAlignment="1" applyProtection="1">
      <alignment horizontal="left" vertical="center"/>
      <protection/>
    </xf>
    <xf numFmtId="186" fontId="11" fillId="0" borderId="18" xfId="0" applyNumberFormat="1" applyFont="1" applyFill="1" applyBorder="1" applyAlignment="1" applyProtection="1">
      <alignment vertical="center"/>
      <protection/>
    </xf>
    <xf numFmtId="188" fontId="11" fillId="0" borderId="20" xfId="0" applyNumberFormat="1" applyFont="1" applyFill="1" applyBorder="1" applyAlignment="1" applyProtection="1">
      <alignment vertical="center"/>
      <protection/>
    </xf>
    <xf numFmtId="0" fontId="11" fillId="0" borderId="21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1" fillId="0" borderId="22" xfId="0" applyNumberFormat="1" applyFont="1" applyFill="1" applyBorder="1" applyAlignment="1" applyProtection="1">
      <alignment vertical="center"/>
      <protection/>
    </xf>
    <xf numFmtId="0" fontId="11" fillId="0" borderId="23" xfId="0" applyFont="1" applyFill="1" applyBorder="1" applyAlignment="1" applyProtection="1">
      <alignment vertical="center"/>
      <protection/>
    </xf>
    <xf numFmtId="186" fontId="11" fillId="0" borderId="22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186" fontId="5" fillId="0" borderId="0" xfId="0" applyNumberFormat="1" applyFont="1" applyFill="1" applyAlignment="1" applyProtection="1">
      <alignment vertical="center"/>
      <protection/>
    </xf>
    <xf numFmtId="187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 quotePrefix="1">
      <alignment horizontal="center" vertical="center"/>
      <protection/>
    </xf>
    <xf numFmtId="0" fontId="12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/>
      <protection/>
    </xf>
    <xf numFmtId="186" fontId="11" fillId="0" borderId="0" xfId="0" applyNumberFormat="1" applyFont="1" applyFill="1" applyAlignment="1" applyProtection="1">
      <alignment vertical="center"/>
      <protection/>
    </xf>
    <xf numFmtId="18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26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0" fillId="0" borderId="0" xfId="61">
      <alignment vertical="center"/>
      <protection/>
    </xf>
    <xf numFmtId="0" fontId="5" fillId="0" borderId="29" xfId="0" applyFont="1" applyBorder="1" applyAlignment="1">
      <alignment horizontal="distributed" vertical="center"/>
    </xf>
    <xf numFmtId="0" fontId="5" fillId="0" borderId="12" xfId="0" applyFont="1" applyBorder="1" applyAlignment="1">
      <alignment horizontal="left" vertical="center" shrinkToFit="1"/>
    </xf>
    <xf numFmtId="57" fontId="5" fillId="0" borderId="12" xfId="0" applyNumberFormat="1" applyFont="1" applyBorder="1" applyAlignment="1">
      <alignment horizontal="center" vertical="center"/>
    </xf>
    <xf numFmtId="184" fontId="5" fillId="0" borderId="12" xfId="0" applyNumberFormat="1" applyFont="1" applyBorder="1" applyAlignment="1">
      <alignment vertical="center"/>
    </xf>
    <xf numFmtId="184" fontId="5" fillId="34" borderId="12" xfId="0" applyNumberFormat="1" applyFont="1" applyFill="1" applyBorder="1" applyAlignment="1">
      <alignment vertical="center"/>
    </xf>
    <xf numFmtId="231" fontId="5" fillId="0" borderId="12" xfId="49" applyNumberFormat="1" applyFont="1" applyBorder="1" applyAlignment="1">
      <alignment vertical="center"/>
    </xf>
    <xf numFmtId="0" fontId="5" fillId="0" borderId="30" xfId="0" applyFont="1" applyBorder="1" applyAlignment="1">
      <alignment horizontal="distributed" vertical="center"/>
    </xf>
    <xf numFmtId="0" fontId="5" fillId="0" borderId="26" xfId="0" applyFont="1" applyBorder="1" applyAlignment="1">
      <alignment horizontal="left" vertical="center" shrinkToFit="1"/>
    </xf>
    <xf numFmtId="57" fontId="5" fillId="0" borderId="26" xfId="0" applyNumberFormat="1" applyFont="1" applyBorder="1" applyAlignment="1">
      <alignment horizontal="center" vertical="center"/>
    </xf>
    <xf numFmtId="184" fontId="5" fillId="0" borderId="26" xfId="0" applyNumberFormat="1" applyFont="1" applyBorder="1" applyAlignment="1">
      <alignment vertical="center"/>
    </xf>
    <xf numFmtId="184" fontId="5" fillId="34" borderId="26" xfId="0" applyNumberFormat="1" applyFont="1" applyFill="1" applyBorder="1" applyAlignment="1">
      <alignment vertical="center"/>
    </xf>
    <xf numFmtId="231" fontId="5" fillId="0" borderId="26" xfId="49" applyNumberFormat="1" applyFont="1" applyBorder="1" applyAlignment="1">
      <alignment vertical="center"/>
    </xf>
    <xf numFmtId="184" fontId="0" fillId="34" borderId="26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distributed" vertical="center" indent="1"/>
    </xf>
    <xf numFmtId="184" fontId="0" fillId="0" borderId="0" xfId="0" applyNumberFormat="1" applyAlignment="1">
      <alignment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distributed" vertical="center" indent="1"/>
    </xf>
    <xf numFmtId="184" fontId="0" fillId="0" borderId="35" xfId="0" applyNumberFormat="1" applyBorder="1" applyAlignment="1">
      <alignment horizontal="center" vertical="center"/>
    </xf>
    <xf numFmtId="184" fontId="0" fillId="0" borderId="37" xfId="0" applyNumberFormat="1" applyFill="1" applyBorder="1" applyAlignment="1">
      <alignment horizontal="center" vertical="center"/>
    </xf>
    <xf numFmtId="184" fontId="0" fillId="0" borderId="37" xfId="42" applyNumberFormat="1" applyFont="1" applyFill="1" applyBorder="1" applyAlignment="1">
      <alignment horizontal="center" vertical="center"/>
    </xf>
    <xf numFmtId="184" fontId="0" fillId="0" borderId="38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distributed" vertical="center" indent="1" shrinkToFit="1"/>
    </xf>
    <xf numFmtId="184" fontId="0" fillId="0" borderId="40" xfId="0" applyNumberFormat="1" applyBorder="1" applyAlignment="1" applyProtection="1">
      <alignment vertical="center"/>
      <protection locked="0"/>
    </xf>
    <xf numFmtId="184" fontId="0" fillId="0" borderId="41" xfId="0" applyNumberFormat="1" applyBorder="1" applyAlignment="1">
      <alignment vertical="center"/>
    </xf>
    <xf numFmtId="0" fontId="0" fillId="0" borderId="42" xfId="0" applyNumberFormat="1" applyFill="1" applyBorder="1" applyAlignment="1">
      <alignment horizontal="distributed" vertical="center" indent="1"/>
    </xf>
    <xf numFmtId="184" fontId="0" fillId="0" borderId="43" xfId="0" applyNumberFormat="1" applyFill="1" applyBorder="1" applyAlignment="1" applyProtection="1">
      <alignment vertical="center"/>
      <protection locked="0"/>
    </xf>
    <xf numFmtId="184" fontId="0" fillId="0" borderId="25" xfId="0" applyNumberFormat="1" applyFill="1" applyBorder="1" applyAlignment="1" applyProtection="1">
      <alignment vertical="center"/>
      <protection locked="0"/>
    </xf>
    <xf numFmtId="184" fontId="0" fillId="0" borderId="25" xfId="42" applyNumberFormat="1" applyFill="1" applyBorder="1" applyAlignment="1" applyProtection="1">
      <alignment vertical="center"/>
      <protection locked="0"/>
    </xf>
    <xf numFmtId="184" fontId="0" fillId="0" borderId="42" xfId="42" applyNumberFormat="1" applyFill="1" applyBorder="1" applyAlignment="1" applyProtection="1">
      <alignment vertical="center"/>
      <protection locked="0"/>
    </xf>
    <xf numFmtId="0" fontId="0" fillId="0" borderId="42" xfId="0" applyNumberFormat="1" applyBorder="1" applyAlignment="1">
      <alignment horizontal="distributed" vertical="center" indent="1"/>
    </xf>
    <xf numFmtId="184" fontId="0" fillId="0" borderId="43" xfId="0" applyNumberFormat="1" applyBorder="1" applyAlignment="1" applyProtection="1">
      <alignment vertical="center"/>
      <protection locked="0"/>
    </xf>
    <xf numFmtId="0" fontId="0" fillId="0" borderId="42" xfId="0" applyNumberFormat="1" applyBorder="1" applyAlignment="1">
      <alignment horizontal="distributed" vertical="center" indent="1" shrinkToFit="1"/>
    </xf>
    <xf numFmtId="0" fontId="0" fillId="0" borderId="44" xfId="0" applyNumberFormat="1" applyBorder="1" applyAlignment="1">
      <alignment horizontal="distributed" vertical="center" indent="1" shrinkToFit="1"/>
    </xf>
    <xf numFmtId="184" fontId="0" fillId="0" borderId="45" xfId="0" applyNumberFormat="1" applyFill="1" applyBorder="1" applyAlignment="1" applyProtection="1">
      <alignment vertical="center"/>
      <protection locked="0"/>
    </xf>
    <xf numFmtId="184" fontId="0" fillId="0" borderId="46" xfId="0" applyNumberFormat="1" applyFill="1" applyBorder="1" applyAlignment="1" applyProtection="1">
      <alignment vertical="center"/>
      <protection locked="0"/>
    </xf>
    <xf numFmtId="184" fontId="0" fillId="0" borderId="46" xfId="42" applyNumberFormat="1" applyFill="1" applyBorder="1" applyAlignment="1" applyProtection="1">
      <alignment vertical="center"/>
      <protection locked="0"/>
    </xf>
    <xf numFmtId="0" fontId="0" fillId="0" borderId="47" xfId="0" applyNumberFormat="1" applyBorder="1" applyAlignment="1">
      <alignment horizontal="distributed" vertical="center" indent="1" shrinkToFit="1"/>
    </xf>
    <xf numFmtId="184" fontId="0" fillId="0" borderId="48" xfId="0" applyNumberFormat="1" applyFill="1" applyBorder="1" applyAlignment="1">
      <alignment vertical="center"/>
    </xf>
    <xf numFmtId="184" fontId="0" fillId="0" borderId="49" xfId="0" applyNumberFormat="1" applyFill="1" applyBorder="1" applyAlignment="1">
      <alignment vertical="center"/>
    </xf>
    <xf numFmtId="184" fontId="0" fillId="0" borderId="50" xfId="0" applyNumberFormat="1" applyBorder="1" applyAlignment="1">
      <alignment vertical="center"/>
    </xf>
    <xf numFmtId="184" fontId="0" fillId="0" borderId="40" xfId="0" applyNumberFormat="1" applyFill="1" applyBorder="1" applyAlignment="1" applyProtection="1">
      <alignment vertical="center"/>
      <protection locked="0"/>
    </xf>
    <xf numFmtId="0" fontId="0" fillId="0" borderId="51" xfId="0" applyNumberFormat="1" applyBorder="1" applyAlignment="1">
      <alignment horizontal="distributed" vertical="center" indent="1" shrinkToFit="1"/>
    </xf>
    <xf numFmtId="184" fontId="0" fillId="0" borderId="45" xfId="0" applyNumberFormat="1" applyBorder="1" applyAlignment="1" applyProtection="1">
      <alignment vertical="center"/>
      <protection locked="0"/>
    </xf>
    <xf numFmtId="184" fontId="0" fillId="0" borderId="48" xfId="0" applyNumberFormat="1" applyBorder="1" applyAlignment="1">
      <alignment vertical="center"/>
    </xf>
    <xf numFmtId="184" fontId="0" fillId="0" borderId="49" xfId="0" applyNumberFormat="1" applyBorder="1" applyAlignment="1">
      <alignment vertical="center"/>
    </xf>
    <xf numFmtId="0" fontId="0" fillId="0" borderId="52" xfId="0" applyNumberFormat="1" applyBorder="1" applyAlignment="1">
      <alignment horizontal="center" vertical="center"/>
    </xf>
    <xf numFmtId="0" fontId="0" fillId="0" borderId="53" xfId="0" applyNumberFormat="1" applyBorder="1" applyAlignment="1">
      <alignment horizontal="distributed" vertical="center" indent="1" shrinkToFit="1"/>
    </xf>
    <xf numFmtId="184" fontId="0" fillId="0" borderId="35" xfId="0" applyNumberFormat="1" applyBorder="1" applyAlignment="1">
      <alignment vertical="center"/>
    </xf>
    <xf numFmtId="184" fontId="0" fillId="0" borderId="37" xfId="0" applyNumberFormat="1" applyBorder="1" applyAlignment="1">
      <alignment vertical="center"/>
    </xf>
    <xf numFmtId="184" fontId="0" fillId="0" borderId="38" xfId="0" applyNumberFormat="1" applyBorder="1" applyAlignment="1">
      <alignment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54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distributed" vertical="center"/>
      <protection/>
    </xf>
    <xf numFmtId="187" fontId="11" fillId="0" borderId="13" xfId="0" applyNumberFormat="1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1" fillId="0" borderId="55" xfId="0" applyFont="1" applyFill="1" applyBorder="1" applyAlignment="1" applyProtection="1">
      <alignment horizontal="center" vertical="center"/>
      <protection/>
    </xf>
    <xf numFmtId="0" fontId="11" fillId="0" borderId="56" xfId="0" applyFont="1" applyFill="1" applyBorder="1" applyAlignment="1" applyProtection="1">
      <alignment horizontal="center" vertical="center"/>
      <protection/>
    </xf>
    <xf numFmtId="0" fontId="11" fillId="0" borderId="57" xfId="0" applyFont="1" applyFill="1" applyBorder="1" applyAlignment="1" applyProtection="1">
      <alignment horizontal="distributed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58" xfId="0" applyFont="1" applyFill="1" applyBorder="1" applyAlignment="1" applyProtection="1">
      <alignment horizontal="center" vertical="center"/>
      <protection/>
    </xf>
    <xf numFmtId="0" fontId="11" fillId="0" borderId="59" xfId="0" applyFont="1" applyFill="1" applyBorder="1" applyAlignment="1" applyProtection="1">
      <alignment horizontal="center" vertical="center"/>
      <protection/>
    </xf>
    <xf numFmtId="187" fontId="11" fillId="0" borderId="15" xfId="0" applyNumberFormat="1" applyFont="1" applyFill="1" applyBorder="1" applyAlignment="1" applyProtection="1">
      <alignment vertical="center"/>
      <protection/>
    </xf>
    <xf numFmtId="0" fontId="12" fillId="0" borderId="60" xfId="0" applyFont="1" applyFill="1" applyBorder="1" applyAlignment="1" applyProtection="1">
      <alignment horizontal="center" vertical="center"/>
      <protection/>
    </xf>
    <xf numFmtId="0" fontId="11" fillId="0" borderId="61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right" vertical="center"/>
      <protection/>
    </xf>
    <xf numFmtId="185" fontId="11" fillId="0" borderId="31" xfId="0" applyNumberFormat="1" applyFont="1" applyFill="1" applyBorder="1" applyAlignment="1" applyProtection="1" quotePrefix="1">
      <alignment vertical="center"/>
      <protection/>
    </xf>
    <xf numFmtId="185" fontId="11" fillId="0" borderId="62" xfId="0" applyNumberFormat="1" applyFont="1" applyFill="1" applyBorder="1" applyAlignment="1" applyProtection="1">
      <alignment vertical="center"/>
      <protection/>
    </xf>
    <xf numFmtId="0" fontId="11" fillId="0" borderId="18" xfId="0" applyFont="1" applyFill="1" applyBorder="1" applyAlignment="1" applyProtection="1">
      <alignment horizontal="right" vertical="center"/>
      <protection/>
    </xf>
    <xf numFmtId="185" fontId="11" fillId="0" borderId="0" xfId="0" applyNumberFormat="1" applyFont="1" applyFill="1" applyBorder="1" applyAlignment="1" applyProtection="1" quotePrefix="1">
      <alignment vertical="center"/>
      <protection/>
    </xf>
    <xf numFmtId="185" fontId="11" fillId="0" borderId="63" xfId="0" applyNumberFormat="1" applyFont="1" applyFill="1" applyBorder="1" applyAlignment="1" applyProtection="1">
      <alignment vertical="center"/>
      <protection/>
    </xf>
    <xf numFmtId="0" fontId="11" fillId="0" borderId="22" xfId="0" applyFont="1" applyFill="1" applyBorder="1" applyAlignment="1" applyProtection="1">
      <alignment horizontal="right" vertical="center"/>
      <protection/>
    </xf>
    <xf numFmtId="185" fontId="11" fillId="0" borderId="64" xfId="0" applyNumberFormat="1" applyFont="1" applyFill="1" applyBorder="1" applyAlignment="1" applyProtection="1" quotePrefix="1">
      <alignment vertical="center"/>
      <protection/>
    </xf>
    <xf numFmtId="0" fontId="11" fillId="0" borderId="22" xfId="0" applyFont="1" applyFill="1" applyBorder="1" applyAlignment="1" applyProtection="1" quotePrefix="1">
      <alignment horizontal="right" vertical="center" indent="1"/>
      <protection/>
    </xf>
    <xf numFmtId="185" fontId="11" fillId="0" borderId="65" xfId="0" applyNumberFormat="1" applyFont="1" applyFill="1" applyBorder="1" applyAlignment="1" applyProtection="1">
      <alignment vertical="center"/>
      <protection/>
    </xf>
    <xf numFmtId="185" fontId="11" fillId="0" borderId="21" xfId="0" applyNumberFormat="1" applyFont="1" applyFill="1" applyBorder="1" applyAlignment="1" applyProtection="1">
      <alignment vertical="center"/>
      <protection/>
    </xf>
    <xf numFmtId="185" fontId="11" fillId="0" borderId="19" xfId="0" applyNumberFormat="1" applyFont="1" applyFill="1" applyBorder="1" applyAlignment="1" applyProtection="1">
      <alignment vertical="center"/>
      <protection/>
    </xf>
    <xf numFmtId="185" fontId="11" fillId="0" borderId="23" xfId="0" applyNumberFormat="1" applyFont="1" applyFill="1" applyBorder="1" applyAlignment="1" applyProtection="1">
      <alignment vertical="center"/>
      <protection/>
    </xf>
    <xf numFmtId="0" fontId="11" fillId="0" borderId="66" xfId="0" applyFont="1" applyFill="1" applyBorder="1" applyAlignment="1" applyProtection="1">
      <alignment horizontal="center" vertical="center"/>
      <protection/>
    </xf>
    <xf numFmtId="0" fontId="11" fillId="0" borderId="67" xfId="0" applyFont="1" applyFill="1" applyBorder="1" applyAlignment="1" applyProtection="1">
      <alignment horizontal="center" vertical="center"/>
      <protection/>
    </xf>
    <xf numFmtId="187" fontId="11" fillId="0" borderId="17" xfId="0" applyNumberFormat="1" applyFont="1" applyFill="1" applyBorder="1" applyAlignment="1" applyProtection="1">
      <alignment vertical="center"/>
      <protection/>
    </xf>
    <xf numFmtId="187" fontId="11" fillId="0" borderId="18" xfId="0" applyNumberFormat="1" applyFont="1" applyFill="1" applyBorder="1" applyAlignment="1" applyProtection="1">
      <alignment vertical="center"/>
      <protection/>
    </xf>
    <xf numFmtId="187" fontId="11" fillId="0" borderId="22" xfId="0" applyNumberFormat="1" applyFont="1" applyFill="1" applyBorder="1" applyAlignment="1" applyProtection="1">
      <alignment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1" fillId="0" borderId="68" xfId="0" applyFont="1" applyFill="1" applyBorder="1" applyAlignment="1" applyProtection="1">
      <alignment horizontal="center" vertical="center"/>
      <protection/>
    </xf>
    <xf numFmtId="0" fontId="11" fillId="0" borderId="69" xfId="0" applyFont="1" applyFill="1" applyBorder="1" applyAlignment="1" applyProtection="1">
      <alignment horizontal="center" vertical="center"/>
      <protection/>
    </xf>
    <xf numFmtId="0" fontId="0" fillId="0" borderId="70" xfId="0" applyNumberFormat="1" applyBorder="1" applyAlignment="1">
      <alignment horizontal="distributed" vertical="center" indent="1" shrinkToFit="1"/>
    </xf>
    <xf numFmtId="184" fontId="0" fillId="0" borderId="71" xfId="0" applyNumberFormat="1" applyFill="1" applyBorder="1" applyAlignment="1" applyProtection="1">
      <alignment vertical="center"/>
      <protection locked="0"/>
    </xf>
    <xf numFmtId="184" fontId="0" fillId="0" borderId="72" xfId="0" applyNumberFormat="1" applyFill="1" applyBorder="1" applyAlignment="1" applyProtection="1">
      <alignment vertical="center"/>
      <protection locked="0"/>
    </xf>
    <xf numFmtId="184" fontId="0" fillId="0" borderId="72" xfId="42" applyNumberFormat="1" applyFill="1" applyBorder="1" applyAlignment="1" applyProtection="1">
      <alignment vertical="center"/>
      <protection locked="0"/>
    </xf>
    <xf numFmtId="0" fontId="0" fillId="0" borderId="73" xfId="0" applyNumberFormat="1" applyBorder="1" applyAlignment="1">
      <alignment horizontal="distributed" vertical="center" indent="1" shrinkToFit="1"/>
    </xf>
    <xf numFmtId="184" fontId="0" fillId="0" borderId="71" xfId="0" applyNumberFormat="1" applyBorder="1" applyAlignment="1" applyProtection="1">
      <alignment vertical="center"/>
      <protection locked="0"/>
    </xf>
    <xf numFmtId="184" fontId="0" fillId="0" borderId="74" xfId="0" applyNumberFormat="1" applyFill="1" applyBorder="1" applyAlignment="1" applyProtection="1">
      <alignment vertical="center"/>
      <protection locked="0"/>
    </xf>
    <xf numFmtId="184" fontId="0" fillId="0" borderId="74" xfId="42" applyNumberFormat="1" applyFill="1" applyBorder="1" applyAlignment="1" applyProtection="1">
      <alignment vertical="center"/>
      <protection locked="0"/>
    </xf>
    <xf numFmtId="184" fontId="0" fillId="0" borderId="41" xfId="0" applyNumberFormat="1" applyFill="1" applyBorder="1" applyAlignment="1">
      <alignment vertical="center"/>
    </xf>
    <xf numFmtId="184" fontId="0" fillId="0" borderId="50" xfId="0" applyNumberFormat="1" applyFill="1" applyBorder="1" applyAlignment="1">
      <alignment vertical="center"/>
    </xf>
    <xf numFmtId="184" fontId="0" fillId="0" borderId="51" xfId="42" applyNumberFormat="1" applyFill="1" applyBorder="1" applyAlignment="1" applyProtection="1">
      <alignment vertical="center"/>
      <protection locked="0"/>
    </xf>
    <xf numFmtId="184" fontId="0" fillId="0" borderId="75" xfId="42" applyNumberFormat="1" applyFill="1" applyBorder="1" applyAlignment="1" applyProtection="1">
      <alignment vertical="center"/>
      <protection locked="0"/>
    </xf>
    <xf numFmtId="184" fontId="0" fillId="0" borderId="47" xfId="0" applyNumberFormat="1" applyFill="1" applyBorder="1" applyAlignment="1">
      <alignment vertical="center"/>
    </xf>
    <xf numFmtId="184" fontId="0" fillId="0" borderId="47" xfId="0" applyNumberFormat="1" applyBorder="1" applyAlignment="1">
      <alignment vertical="center"/>
    </xf>
    <xf numFmtId="184" fontId="0" fillId="0" borderId="36" xfId="0" applyNumberFormat="1" applyBorder="1" applyAlignment="1">
      <alignment vertical="center"/>
    </xf>
    <xf numFmtId="184" fontId="0" fillId="0" borderId="36" xfId="42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 applyProtection="1">
      <alignment vertical="center"/>
      <protection/>
    </xf>
    <xf numFmtId="187" fontId="11" fillId="0" borderId="15" xfId="49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50" fillId="0" borderId="0" xfId="0" applyFont="1" applyFill="1" applyAlignment="1" applyProtection="1">
      <alignment vertical="center"/>
      <protection/>
    </xf>
    <xf numFmtId="0" fontId="11" fillId="0" borderId="76" xfId="0" applyFont="1" applyFill="1" applyBorder="1" applyAlignment="1" applyProtection="1">
      <alignment horizontal="distributed" vertical="center"/>
      <protection/>
    </xf>
    <xf numFmtId="0" fontId="11" fillId="0" borderId="77" xfId="0" applyNumberFormat="1" applyFont="1" applyFill="1" applyBorder="1" applyAlignment="1" applyProtection="1">
      <alignment vertical="center"/>
      <protection/>
    </xf>
    <xf numFmtId="0" fontId="11" fillId="0" borderId="78" xfId="0" applyFont="1" applyFill="1" applyBorder="1" applyAlignment="1" applyProtection="1">
      <alignment horizontal="left" vertical="center"/>
      <protection/>
    </xf>
    <xf numFmtId="186" fontId="11" fillId="0" borderId="77" xfId="0" applyNumberFormat="1" applyFont="1" applyFill="1" applyBorder="1" applyAlignment="1" applyProtection="1">
      <alignment vertical="center"/>
      <protection/>
    </xf>
    <xf numFmtId="187" fontId="11" fillId="0" borderId="77" xfId="49" applyNumberFormat="1" applyFont="1" applyFill="1" applyBorder="1" applyAlignment="1" applyProtection="1">
      <alignment vertical="center"/>
      <protection/>
    </xf>
    <xf numFmtId="0" fontId="11" fillId="0" borderId="29" xfId="0" applyFont="1" applyFill="1" applyBorder="1" applyAlignment="1" applyProtection="1">
      <alignment horizontal="distributed" vertical="center"/>
      <protection/>
    </xf>
    <xf numFmtId="0" fontId="11" fillId="0" borderId="79" xfId="0" applyNumberFormat="1" applyFont="1" applyFill="1" applyBorder="1" applyAlignment="1" applyProtection="1">
      <alignment vertical="center"/>
      <protection/>
    </xf>
    <xf numFmtId="0" fontId="12" fillId="0" borderId="80" xfId="0" applyFont="1" applyFill="1" applyBorder="1" applyAlignment="1" applyProtection="1">
      <alignment horizontal="left" vertical="center"/>
      <protection/>
    </xf>
    <xf numFmtId="198" fontId="11" fillId="0" borderId="81" xfId="0" applyNumberFormat="1" applyFont="1" applyFill="1" applyBorder="1" applyAlignment="1" applyProtection="1">
      <alignment horizontal="center" vertical="center"/>
      <protection/>
    </xf>
    <xf numFmtId="186" fontId="11" fillId="0" borderId="20" xfId="0" applyNumberFormat="1" applyFont="1" applyFill="1" applyBorder="1" applyAlignment="1" applyProtection="1">
      <alignment vertical="center"/>
      <protection/>
    </xf>
    <xf numFmtId="187" fontId="11" fillId="0" borderId="20" xfId="49" applyNumberFormat="1" applyFont="1" applyFill="1" applyBorder="1" applyAlignment="1" applyProtection="1">
      <alignment vertical="center"/>
      <protection/>
    </xf>
    <xf numFmtId="186" fontId="11" fillId="0" borderId="82" xfId="0" applyNumberFormat="1" applyFont="1" applyFill="1" applyBorder="1" applyAlignment="1" applyProtection="1">
      <alignment vertical="center"/>
      <protection/>
    </xf>
    <xf numFmtId="0" fontId="11" fillId="0" borderId="83" xfId="0" applyFont="1" applyFill="1" applyBorder="1" applyAlignment="1" applyProtection="1">
      <alignment horizontal="distributed" vertical="center"/>
      <protection/>
    </xf>
    <xf numFmtId="0" fontId="11" fillId="0" borderId="82" xfId="0" applyNumberFormat="1" applyFont="1" applyFill="1" applyBorder="1" applyAlignment="1" applyProtection="1">
      <alignment vertical="center"/>
      <protection/>
    </xf>
    <xf numFmtId="0" fontId="11" fillId="0" borderId="8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98" fontId="11" fillId="0" borderId="85" xfId="0" applyNumberFormat="1" applyFont="1" applyFill="1" applyBorder="1" applyAlignment="1" applyProtection="1">
      <alignment horizontal="center" vertical="center"/>
      <protection/>
    </xf>
    <xf numFmtId="198" fontId="11" fillId="0" borderId="86" xfId="0" applyNumberFormat="1" applyFont="1" applyFill="1" applyBorder="1" applyAlignment="1" applyProtection="1">
      <alignment horizontal="center" vertical="center"/>
      <protection/>
    </xf>
    <xf numFmtId="187" fontId="11" fillId="0" borderId="82" xfId="49" applyNumberFormat="1" applyFont="1" applyFill="1" applyBorder="1" applyAlignment="1" applyProtection="1">
      <alignment vertical="center"/>
      <protection/>
    </xf>
    <xf numFmtId="0" fontId="11" fillId="0" borderId="87" xfId="0" applyFont="1" applyFill="1" applyBorder="1" applyAlignment="1" applyProtection="1">
      <alignment horizontal="center" vertical="center"/>
      <protection/>
    </xf>
    <xf numFmtId="198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88" xfId="0" applyFont="1" applyFill="1" applyBorder="1" applyAlignment="1" applyProtection="1">
      <alignment horizontal="center" vertical="center"/>
      <protection/>
    </xf>
    <xf numFmtId="0" fontId="11" fillId="0" borderId="89" xfId="0" applyFont="1" applyFill="1" applyBorder="1" applyAlignment="1" applyProtection="1">
      <alignment horizontal="distributed" vertical="center"/>
      <protection/>
    </xf>
    <xf numFmtId="188" fontId="11" fillId="0" borderId="17" xfId="0" applyNumberFormat="1" applyFont="1" applyFill="1" applyBorder="1" applyAlignment="1" applyProtection="1">
      <alignment vertical="center"/>
      <protection/>
    </xf>
    <xf numFmtId="0" fontId="11" fillId="0" borderId="90" xfId="0" applyFont="1" applyFill="1" applyBorder="1" applyAlignment="1" applyProtection="1">
      <alignment horizontal="left" vertical="center"/>
      <protection/>
    </xf>
    <xf numFmtId="0" fontId="11" fillId="0" borderId="91" xfId="0" applyNumberFormat="1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90" xfId="0" applyFont="1" applyFill="1" applyBorder="1" applyAlignment="1" applyProtection="1">
      <alignment horizontal="center" vertical="center"/>
      <protection/>
    </xf>
    <xf numFmtId="0" fontId="12" fillId="0" borderId="92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1" fillId="0" borderId="93" xfId="0" applyFont="1" applyFill="1" applyBorder="1" applyAlignment="1" applyProtection="1">
      <alignment horizontal="center" vertical="center"/>
      <protection/>
    </xf>
    <xf numFmtId="0" fontId="11" fillId="0" borderId="94" xfId="0" applyFont="1" applyFill="1" applyBorder="1" applyAlignment="1" applyProtection="1">
      <alignment horizontal="distributed" vertical="center"/>
      <protection/>
    </xf>
    <xf numFmtId="0" fontId="11" fillId="0" borderId="95" xfId="0" applyNumberFormat="1" applyFont="1" applyFill="1" applyBorder="1" applyAlignment="1" applyProtection="1">
      <alignment vertical="center"/>
      <protection/>
    </xf>
    <xf numFmtId="0" fontId="11" fillId="0" borderId="96" xfId="0" applyFont="1" applyFill="1" applyBorder="1" applyAlignment="1" applyProtection="1">
      <alignment horizontal="left" vertical="center"/>
      <protection/>
    </xf>
    <xf numFmtId="186" fontId="11" fillId="0" borderId="95" xfId="0" applyNumberFormat="1" applyFont="1" applyFill="1" applyBorder="1" applyAlignment="1" applyProtection="1">
      <alignment vertical="center"/>
      <protection/>
    </xf>
    <xf numFmtId="187" fontId="11" fillId="0" borderId="95" xfId="49" applyNumberFormat="1" applyFont="1" applyFill="1" applyBorder="1" applyAlignment="1" applyProtection="1">
      <alignment vertical="center"/>
      <protection/>
    </xf>
    <xf numFmtId="186" fontId="11" fillId="0" borderId="91" xfId="0" applyNumberFormat="1" applyFont="1" applyFill="1" applyBorder="1" applyAlignment="1" applyProtection="1">
      <alignment vertical="center"/>
      <protection/>
    </xf>
    <xf numFmtId="0" fontId="51" fillId="0" borderId="0" xfId="0" applyFont="1" applyAlignment="1">
      <alignment vertical="center"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1" fillId="0" borderId="77" xfId="0" applyFont="1" applyFill="1" applyBorder="1" applyAlignment="1" applyProtection="1">
      <alignment horizontal="center" vertical="center"/>
      <protection/>
    </xf>
    <xf numFmtId="0" fontId="12" fillId="0" borderId="97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2" fillId="0" borderId="60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78" xfId="0" applyFont="1" applyFill="1" applyBorder="1" applyAlignment="1" applyProtection="1">
      <alignment horizontal="center" vertical="center"/>
      <protection/>
    </xf>
    <xf numFmtId="0" fontId="11" fillId="0" borderId="95" xfId="0" applyFont="1" applyFill="1" applyBorder="1" applyAlignment="1" applyProtection="1">
      <alignment horizontal="center" vertical="center"/>
      <protection/>
    </xf>
    <xf numFmtId="0" fontId="11" fillId="0" borderId="96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2" fillId="0" borderId="98" xfId="0" applyFont="1" applyFill="1" applyBorder="1" applyAlignment="1" applyProtection="1">
      <alignment horizontal="center" vertical="center"/>
      <protection/>
    </xf>
    <xf numFmtId="0" fontId="12" fillId="0" borderId="99" xfId="0" applyFont="1" applyFill="1" applyBorder="1" applyAlignment="1" applyProtection="1">
      <alignment horizontal="center" vertical="center"/>
      <protection/>
    </xf>
    <xf numFmtId="0" fontId="12" fillId="0" borderId="100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vertical="center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2" fillId="0" borderId="62" xfId="0" applyFont="1" applyFill="1" applyBorder="1" applyAlignment="1" applyProtection="1">
      <alignment horizontal="center" vertical="center" wrapText="1"/>
      <protection/>
    </xf>
    <xf numFmtId="0" fontId="11" fillId="0" borderId="79" xfId="0" applyFont="1" applyFill="1" applyBorder="1" applyAlignment="1" applyProtection="1">
      <alignment horizontal="center" vertical="center"/>
      <protection/>
    </xf>
    <xf numFmtId="0" fontId="12" fillId="0" borderId="101" xfId="0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102" xfId="0" applyFont="1" applyFill="1" applyBorder="1" applyAlignment="1" applyProtection="1">
      <alignment horizontal="center" vertical="center" wrapText="1"/>
      <protection/>
    </xf>
    <xf numFmtId="0" fontId="12" fillId="0" borderId="103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12" fillId="0" borderId="107" xfId="0" applyFont="1" applyFill="1" applyBorder="1" applyAlignment="1" applyProtection="1">
      <alignment horizontal="center" vertical="center"/>
      <protection/>
    </xf>
    <xf numFmtId="0" fontId="12" fillId="0" borderId="55" xfId="0" applyFont="1" applyFill="1" applyBorder="1" applyAlignment="1" applyProtection="1">
      <alignment horizontal="center" vertical="center"/>
      <protection/>
    </xf>
    <xf numFmtId="0" fontId="0" fillId="0" borderId="108" xfId="0" applyNumberFormat="1" applyFill="1" applyBorder="1" applyAlignment="1">
      <alignment horizontal="center" vertical="center"/>
    </xf>
    <xf numFmtId="0" fontId="0" fillId="0" borderId="71" xfId="0" applyNumberForma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71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空ペー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400050</xdr:colOff>
      <xdr:row>2</xdr:row>
      <xdr:rowOff>104775</xdr:rowOff>
    </xdr:to>
    <xdr:sp>
      <xdr:nvSpPr>
        <xdr:cNvPr id="1" name="Oval 2"/>
        <xdr:cNvSpPr>
          <a:spLocks/>
        </xdr:cNvSpPr>
      </xdr:nvSpPr>
      <xdr:spPr>
        <a:xfrm>
          <a:off x="28575" y="38100"/>
          <a:ext cx="723900" cy="723900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view="pageLayout" zoomScaleSheetLayoutView="100" workbookViewId="0" topLeftCell="A1">
      <selection activeCell="F25" sqref="F25"/>
    </sheetView>
  </sheetViews>
  <sheetFormatPr defaultColWidth="11.25390625" defaultRowHeight="14.25" customHeight="1"/>
  <cols>
    <col min="1" max="1" width="4.625" style="28" customWidth="1"/>
    <col min="2" max="2" width="12.625" style="28" customWidth="1"/>
    <col min="3" max="3" width="15.625" style="29" customWidth="1"/>
    <col min="4" max="4" width="4.625" style="30" customWidth="1"/>
    <col min="5" max="5" width="10.625" style="23" customWidth="1"/>
    <col min="6" max="7" width="9.625" style="31" customWidth="1"/>
    <col min="8" max="8" width="10.625" style="32" customWidth="1"/>
    <col min="9" max="10" width="4.625" style="33" customWidth="1"/>
    <col min="11" max="12" width="4.625" style="28" customWidth="1"/>
    <col min="13" max="13" width="4.125" style="28" customWidth="1"/>
    <col min="14" max="14" width="4.125" style="33" customWidth="1"/>
    <col min="15" max="16" width="11.25390625" style="1" customWidth="1"/>
    <col min="17" max="17" width="6.75390625" style="1" customWidth="1"/>
    <col min="18" max="16384" width="11.25390625" style="1" customWidth="1"/>
  </cols>
  <sheetData>
    <row r="1" spans="1:8" s="36" customFormat="1" ht="9.75" customHeight="1">
      <c r="A1" s="41"/>
      <c r="B1" s="41"/>
      <c r="C1" s="41"/>
      <c r="D1" s="41"/>
      <c r="E1" s="23"/>
      <c r="F1" s="41"/>
      <c r="G1" s="41"/>
      <c r="H1" s="41"/>
    </row>
    <row r="2" spans="1:14" s="4" customFormat="1" ht="42" customHeight="1" thickBot="1">
      <c r="A2" s="2"/>
      <c r="B2" s="5" t="s">
        <v>15</v>
      </c>
      <c r="C2" s="3"/>
      <c r="D2" s="3"/>
      <c r="E2" s="48"/>
      <c r="F2" s="3"/>
      <c r="G2" s="3"/>
      <c r="H2" s="3"/>
      <c r="I2" s="3"/>
      <c r="J2" s="3"/>
      <c r="K2" s="3"/>
      <c r="L2" s="3"/>
      <c r="M2" s="3"/>
      <c r="N2" s="3"/>
    </row>
    <row r="3" spans="3:24" s="36" customFormat="1" ht="16.5" customHeight="1">
      <c r="C3" s="204" t="s">
        <v>77</v>
      </c>
      <c r="E3" s="166"/>
      <c r="V3" s="230" t="s">
        <v>39</v>
      </c>
      <c r="W3" s="230" t="s">
        <v>44</v>
      </c>
      <c r="X3" s="233" t="s">
        <v>24</v>
      </c>
    </row>
    <row r="4" spans="1:24" s="10" customFormat="1" ht="16.5" customHeight="1" thickBot="1">
      <c r="A4" s="37"/>
      <c r="B4" s="37"/>
      <c r="C4" s="24"/>
      <c r="D4" s="23"/>
      <c r="E4" s="23"/>
      <c r="F4" s="38"/>
      <c r="G4" s="38"/>
      <c r="H4" s="39"/>
      <c r="I4" s="40"/>
      <c r="J4" s="40"/>
      <c r="K4" s="37"/>
      <c r="L4" s="37"/>
      <c r="M4" s="37"/>
      <c r="N4" s="40"/>
      <c r="V4" s="231"/>
      <c r="W4" s="231"/>
      <c r="X4" s="234"/>
    </row>
    <row r="5" spans="1:24" s="10" customFormat="1" ht="39.75" customHeight="1" thickBot="1">
      <c r="A5" s="6" t="s">
        <v>9</v>
      </c>
      <c r="B5" s="7" t="s">
        <v>1</v>
      </c>
      <c r="C5" s="219" t="s">
        <v>22</v>
      </c>
      <c r="D5" s="220"/>
      <c r="E5" s="42" t="s">
        <v>23</v>
      </c>
      <c r="F5" s="8" t="s">
        <v>12</v>
      </c>
      <c r="G5" s="8" t="s">
        <v>13</v>
      </c>
      <c r="H5" s="9" t="s">
        <v>16</v>
      </c>
      <c r="I5" s="221" t="s">
        <v>39</v>
      </c>
      <c r="J5" s="225"/>
      <c r="K5" s="227" t="s">
        <v>17</v>
      </c>
      <c r="L5" s="228"/>
      <c r="M5" s="221" t="s">
        <v>24</v>
      </c>
      <c r="N5" s="222"/>
      <c r="V5" s="232"/>
      <c r="W5" s="232"/>
      <c r="X5" s="235"/>
    </row>
    <row r="6" spans="1:24" s="10" customFormat="1" ht="15.75" customHeight="1">
      <c r="A6" s="107">
        <v>1</v>
      </c>
      <c r="B6" s="172" t="s">
        <v>19</v>
      </c>
      <c r="C6" s="173" t="s">
        <v>2</v>
      </c>
      <c r="D6" s="174"/>
      <c r="E6" s="175">
        <v>28945</v>
      </c>
      <c r="F6" s="176">
        <v>70</v>
      </c>
      <c r="G6" s="176">
        <v>26</v>
      </c>
      <c r="H6" s="177">
        <v>17.5</v>
      </c>
      <c r="I6" s="219" t="s">
        <v>31</v>
      </c>
      <c r="J6" s="226"/>
      <c r="K6" s="219" t="s">
        <v>34</v>
      </c>
      <c r="L6" s="229"/>
      <c r="M6" s="223" t="s">
        <v>40</v>
      </c>
      <c r="N6" s="224"/>
      <c r="P6" s="50" t="s">
        <v>43</v>
      </c>
      <c r="Q6" s="51" t="s">
        <v>2</v>
      </c>
      <c r="R6" s="52">
        <v>28945</v>
      </c>
      <c r="S6" s="53">
        <v>70</v>
      </c>
      <c r="T6" s="54">
        <v>38</v>
      </c>
      <c r="U6" s="55">
        <v>17.5</v>
      </c>
      <c r="V6" s="63" t="s">
        <v>31</v>
      </c>
      <c r="W6" s="64" t="s">
        <v>34</v>
      </c>
      <c r="X6" s="65" t="s">
        <v>45</v>
      </c>
    </row>
    <row r="7" spans="1:14" s="10" customFormat="1" ht="15.75" customHeight="1">
      <c r="A7" s="108"/>
      <c r="B7" s="109" t="s">
        <v>11</v>
      </c>
      <c r="C7" s="11">
        <v>1</v>
      </c>
      <c r="D7" s="12" t="s">
        <v>14</v>
      </c>
      <c r="E7" s="43"/>
      <c r="F7" s="13">
        <f>F6</f>
        <v>70</v>
      </c>
      <c r="G7" s="13">
        <f>G6</f>
        <v>26</v>
      </c>
      <c r="H7" s="110">
        <f>H6</f>
        <v>17.5</v>
      </c>
      <c r="I7" s="111"/>
      <c r="J7" s="112"/>
      <c r="K7" s="111"/>
      <c r="L7" s="113"/>
      <c r="M7" s="114"/>
      <c r="N7" s="115"/>
    </row>
    <row r="8" spans="1:24" s="10" customFormat="1" ht="13.5" customHeight="1">
      <c r="A8" s="116">
        <v>2</v>
      </c>
      <c r="B8" s="117" t="s">
        <v>3</v>
      </c>
      <c r="C8" s="163" t="s">
        <v>20</v>
      </c>
      <c r="D8" s="15"/>
      <c r="E8" s="184">
        <v>31846</v>
      </c>
      <c r="F8" s="14">
        <v>85</v>
      </c>
      <c r="G8" s="14">
        <v>53</v>
      </c>
      <c r="H8" s="164">
        <v>28</v>
      </c>
      <c r="I8" s="209" t="s">
        <v>31</v>
      </c>
      <c r="J8" s="211"/>
      <c r="K8" s="209" t="s">
        <v>34</v>
      </c>
      <c r="L8" s="210"/>
      <c r="M8" s="209" t="s">
        <v>25</v>
      </c>
      <c r="N8" s="218"/>
      <c r="P8" s="56" t="s">
        <v>3</v>
      </c>
      <c r="Q8" s="57" t="s">
        <v>41</v>
      </c>
      <c r="R8" s="58">
        <v>31846</v>
      </c>
      <c r="S8" s="59">
        <v>85</v>
      </c>
      <c r="T8" s="60">
        <v>66</v>
      </c>
      <c r="U8" s="61">
        <v>28</v>
      </c>
      <c r="V8" s="66" t="s">
        <v>31</v>
      </c>
      <c r="W8" s="67" t="s">
        <v>47</v>
      </c>
      <c r="X8" s="68" t="s">
        <v>48</v>
      </c>
    </row>
    <row r="9" spans="1:24" s="10" customFormat="1" ht="13.5" customHeight="1">
      <c r="A9" s="124">
        <v>3</v>
      </c>
      <c r="B9" s="167" t="s">
        <v>0</v>
      </c>
      <c r="C9" s="168" t="s">
        <v>4</v>
      </c>
      <c r="D9" s="169"/>
      <c r="E9" s="184">
        <v>31846</v>
      </c>
      <c r="F9" s="170">
        <v>75</v>
      </c>
      <c r="G9" s="170">
        <v>29</v>
      </c>
      <c r="H9" s="171">
        <v>21</v>
      </c>
      <c r="I9" s="207" t="s">
        <v>31</v>
      </c>
      <c r="J9" s="212"/>
      <c r="K9" s="207" t="s">
        <v>34</v>
      </c>
      <c r="L9" s="208"/>
      <c r="M9" s="207" t="s">
        <v>25</v>
      </c>
      <c r="N9" s="217"/>
      <c r="P9" s="56" t="s">
        <v>0</v>
      </c>
      <c r="Q9" s="57" t="s">
        <v>4</v>
      </c>
      <c r="R9" s="58">
        <v>31846</v>
      </c>
      <c r="S9" s="59">
        <v>75</v>
      </c>
      <c r="T9" s="60">
        <v>34</v>
      </c>
      <c r="U9" s="61">
        <v>21</v>
      </c>
      <c r="V9" s="66" t="s">
        <v>31</v>
      </c>
      <c r="W9" s="67" t="s">
        <v>47</v>
      </c>
      <c r="X9" s="68" t="s">
        <v>48</v>
      </c>
    </row>
    <row r="10" spans="1:14" s="10" customFormat="1" ht="13.5" customHeight="1">
      <c r="A10" s="108"/>
      <c r="B10" s="117" t="s">
        <v>11</v>
      </c>
      <c r="C10" s="16">
        <v>2</v>
      </c>
      <c r="D10" s="15" t="s">
        <v>14</v>
      </c>
      <c r="E10" s="44"/>
      <c r="F10" s="14">
        <f>SUM(F8:F9)</f>
        <v>160</v>
      </c>
      <c r="G10" s="14">
        <f>SUM(G8:G9)</f>
        <v>82</v>
      </c>
      <c r="H10" s="122">
        <f>SUM(H8:H9)</f>
        <v>49</v>
      </c>
      <c r="I10" s="120"/>
      <c r="J10" s="121"/>
      <c r="K10" s="111"/>
      <c r="L10" s="113"/>
      <c r="M10" s="114"/>
      <c r="N10" s="115"/>
    </row>
    <row r="11" spans="1:24" s="10" customFormat="1" ht="13.5" customHeight="1">
      <c r="A11" s="108">
        <v>4</v>
      </c>
      <c r="B11" s="117" t="s">
        <v>5</v>
      </c>
      <c r="C11" s="163" t="s">
        <v>8</v>
      </c>
      <c r="D11" s="15"/>
      <c r="E11" s="187">
        <v>36250</v>
      </c>
      <c r="F11" s="14">
        <v>70</v>
      </c>
      <c r="G11" s="14">
        <v>22</v>
      </c>
      <c r="H11" s="164">
        <v>18</v>
      </c>
      <c r="I11" s="205" t="s">
        <v>30</v>
      </c>
      <c r="J11" s="215"/>
      <c r="K11" s="205" t="s">
        <v>34</v>
      </c>
      <c r="L11" s="206"/>
      <c r="M11" s="205" t="s">
        <v>27</v>
      </c>
      <c r="N11" s="237"/>
      <c r="P11" s="56" t="s">
        <v>5</v>
      </c>
      <c r="Q11" s="57" t="s">
        <v>8</v>
      </c>
      <c r="R11" s="58">
        <v>36250</v>
      </c>
      <c r="S11" s="59">
        <v>70</v>
      </c>
      <c r="T11" s="60">
        <v>39</v>
      </c>
      <c r="U11" s="61">
        <v>18</v>
      </c>
      <c r="V11" s="66" t="s">
        <v>46</v>
      </c>
      <c r="W11" s="67" t="s">
        <v>34</v>
      </c>
      <c r="X11" s="68" t="s">
        <v>50</v>
      </c>
    </row>
    <row r="12" spans="1:14" s="10" customFormat="1" ht="13.5" customHeight="1">
      <c r="A12" s="188"/>
      <c r="B12" s="189" t="s">
        <v>11</v>
      </c>
      <c r="C12" s="190">
        <v>1</v>
      </c>
      <c r="D12" s="191" t="s">
        <v>14</v>
      </c>
      <c r="E12" s="192"/>
      <c r="F12" s="17">
        <f>F11</f>
        <v>70</v>
      </c>
      <c r="G12" s="17">
        <f>G11</f>
        <v>22</v>
      </c>
      <c r="H12" s="141">
        <f>H11</f>
        <v>18</v>
      </c>
      <c r="I12" s="193"/>
      <c r="J12" s="194"/>
      <c r="K12" s="193"/>
      <c r="L12" s="195"/>
      <c r="M12" s="196"/>
      <c r="N12" s="197"/>
    </row>
    <row r="13" spans="1:24" s="10" customFormat="1" ht="13.5" customHeight="1">
      <c r="A13" s="186">
        <v>5</v>
      </c>
      <c r="B13" s="198" t="s">
        <v>76</v>
      </c>
      <c r="C13" s="199" t="s">
        <v>6</v>
      </c>
      <c r="D13" s="200"/>
      <c r="E13" s="184">
        <v>27302</v>
      </c>
      <c r="F13" s="201">
        <v>60</v>
      </c>
      <c r="G13" s="201">
        <v>5</v>
      </c>
      <c r="H13" s="202">
        <v>14.5</v>
      </c>
      <c r="I13" s="213" t="s">
        <v>30</v>
      </c>
      <c r="J13" s="214"/>
      <c r="K13" s="213" t="s">
        <v>34</v>
      </c>
      <c r="L13" s="216"/>
      <c r="M13" s="213" t="s">
        <v>26</v>
      </c>
      <c r="N13" s="236"/>
      <c r="P13" s="56" t="s">
        <v>0</v>
      </c>
      <c r="Q13" s="57" t="s">
        <v>6</v>
      </c>
      <c r="R13" s="58">
        <v>27302</v>
      </c>
      <c r="S13" s="59">
        <v>60</v>
      </c>
      <c r="T13" s="62">
        <v>10</v>
      </c>
      <c r="U13" s="61">
        <v>14.5</v>
      </c>
      <c r="V13" s="66" t="s">
        <v>46</v>
      </c>
      <c r="W13" s="67" t="s">
        <v>47</v>
      </c>
      <c r="X13" s="68" t="s">
        <v>48</v>
      </c>
    </row>
    <row r="14" spans="1:14" s="10" customFormat="1" ht="13.5" customHeight="1">
      <c r="A14" s="108"/>
      <c r="B14" s="117" t="s">
        <v>11</v>
      </c>
      <c r="C14" s="16">
        <v>1</v>
      </c>
      <c r="D14" s="15" t="s">
        <v>14</v>
      </c>
      <c r="E14" s="44"/>
      <c r="F14" s="14">
        <f>SUM(F13:F13)</f>
        <v>60</v>
      </c>
      <c r="G14" s="203">
        <f>SUM(G13:G13)</f>
        <v>5</v>
      </c>
      <c r="H14" s="122">
        <f>SUM(H13:H13)</f>
        <v>14.5</v>
      </c>
      <c r="I14" s="111"/>
      <c r="J14" s="112"/>
      <c r="K14" s="111"/>
      <c r="L14" s="113"/>
      <c r="M14" s="114"/>
      <c r="N14" s="115"/>
    </row>
    <row r="15" spans="1:24" s="10" customFormat="1" ht="13.5" customHeight="1">
      <c r="A15" s="116">
        <v>6</v>
      </c>
      <c r="B15" s="179" t="s">
        <v>7</v>
      </c>
      <c r="C15" s="180" t="s">
        <v>21</v>
      </c>
      <c r="D15" s="181"/>
      <c r="E15" s="184">
        <v>24561</v>
      </c>
      <c r="F15" s="178">
        <v>70</v>
      </c>
      <c r="G15" s="20">
        <v>12</v>
      </c>
      <c r="H15" s="185">
        <v>10.5</v>
      </c>
      <c r="I15" s="209" t="s">
        <v>30</v>
      </c>
      <c r="J15" s="211"/>
      <c r="K15" s="209" t="s">
        <v>34</v>
      </c>
      <c r="L15" s="210"/>
      <c r="M15" s="209" t="s">
        <v>26</v>
      </c>
      <c r="N15" s="218"/>
      <c r="O15" s="165"/>
      <c r="P15" s="56" t="s">
        <v>7</v>
      </c>
      <c r="Q15" s="57" t="s">
        <v>42</v>
      </c>
      <c r="R15" s="58">
        <v>24561</v>
      </c>
      <c r="S15" s="59">
        <v>70</v>
      </c>
      <c r="T15" s="60">
        <v>14</v>
      </c>
      <c r="U15" s="61">
        <v>10.5</v>
      </c>
      <c r="V15" s="66" t="s">
        <v>46</v>
      </c>
      <c r="W15" s="67" t="s">
        <v>47</v>
      </c>
      <c r="X15" s="68" t="s">
        <v>48</v>
      </c>
    </row>
    <row r="16" spans="1:24" s="10" customFormat="1" ht="13.5" customHeight="1">
      <c r="A16" s="124">
        <v>7</v>
      </c>
      <c r="B16" s="167" t="s">
        <v>0</v>
      </c>
      <c r="C16" s="168" t="s">
        <v>10</v>
      </c>
      <c r="D16" s="169"/>
      <c r="E16" s="183">
        <v>35874</v>
      </c>
      <c r="F16" s="170">
        <v>70</v>
      </c>
      <c r="G16" s="170">
        <v>31</v>
      </c>
      <c r="H16" s="171">
        <v>65.1</v>
      </c>
      <c r="I16" s="207" t="s">
        <v>30</v>
      </c>
      <c r="J16" s="212"/>
      <c r="K16" s="207" t="s">
        <v>35</v>
      </c>
      <c r="L16" s="208"/>
      <c r="M16" s="207" t="s">
        <v>26</v>
      </c>
      <c r="N16" s="217"/>
      <c r="O16" s="165"/>
      <c r="P16" s="56" t="s">
        <v>0</v>
      </c>
      <c r="Q16" s="57" t="s">
        <v>10</v>
      </c>
      <c r="R16" s="58">
        <v>35874</v>
      </c>
      <c r="S16" s="59">
        <v>70</v>
      </c>
      <c r="T16" s="60">
        <v>39</v>
      </c>
      <c r="U16" s="61">
        <v>65.1</v>
      </c>
      <c r="V16" s="66" t="s">
        <v>46</v>
      </c>
      <c r="W16" s="67" t="s">
        <v>49</v>
      </c>
      <c r="X16" s="68" t="s">
        <v>48</v>
      </c>
    </row>
    <row r="17" spans="1:15" s="10" customFormat="1" ht="13.5" customHeight="1" thickBot="1">
      <c r="A17" s="116"/>
      <c r="B17" s="117" t="s">
        <v>11</v>
      </c>
      <c r="C17" s="16">
        <v>2</v>
      </c>
      <c r="D17" s="15" t="s">
        <v>14</v>
      </c>
      <c r="E17" s="44"/>
      <c r="F17" s="14">
        <f>SUM(F15:F16)</f>
        <v>140</v>
      </c>
      <c r="G17" s="17">
        <f>SUM(G15:G16)</f>
        <v>43</v>
      </c>
      <c r="H17" s="141">
        <f>SUM(H15:H16)</f>
        <v>75.6</v>
      </c>
      <c r="I17" s="118"/>
      <c r="J17" s="119"/>
      <c r="K17" s="118"/>
      <c r="L17" s="123"/>
      <c r="M17" s="125"/>
      <c r="N17" s="115"/>
      <c r="O17" s="165"/>
    </row>
    <row r="18" spans="1:14" s="10" customFormat="1" ht="13.5" customHeight="1">
      <c r="A18" s="107"/>
      <c r="B18" s="144" t="s">
        <v>18</v>
      </c>
      <c r="C18" s="21">
        <f>C7+C10+C12+C14+C17</f>
        <v>7</v>
      </c>
      <c r="D18" s="22" t="s">
        <v>14</v>
      </c>
      <c r="E18" s="45"/>
      <c r="F18" s="176">
        <f>SUM(F7,F10,F12,F14,F17)</f>
        <v>500</v>
      </c>
      <c r="G18" s="176">
        <f>SUM(G7,G10,G12,G14,G17)</f>
        <v>178</v>
      </c>
      <c r="H18" s="176">
        <f>SUM(H7,H10,H12,H14,H17)</f>
        <v>174.6</v>
      </c>
      <c r="I18" s="126" t="s">
        <v>32</v>
      </c>
      <c r="J18" s="136">
        <f>COUNTIF(I6:I17,"表流水")</f>
        <v>4</v>
      </c>
      <c r="K18" s="126" t="s">
        <v>36</v>
      </c>
      <c r="L18" s="127">
        <f>COUNTIF(K6:K17,"緩速ろ過")</f>
        <v>6</v>
      </c>
      <c r="M18" s="126" t="s">
        <v>28</v>
      </c>
      <c r="N18" s="128">
        <f>COUNTIF(M6:M17,"公営")</f>
        <v>5</v>
      </c>
    </row>
    <row r="19" spans="1:14" s="10" customFormat="1" ht="13.5" customHeight="1">
      <c r="A19" s="139"/>
      <c r="B19" s="145"/>
      <c r="C19" s="18"/>
      <c r="D19" s="19"/>
      <c r="E19" s="46"/>
      <c r="F19" s="20"/>
      <c r="G19" s="20"/>
      <c r="H19" s="142"/>
      <c r="I19" s="129" t="s">
        <v>33</v>
      </c>
      <c r="J19" s="137">
        <f>COUNTIF(I6:I17,"伏流水")</f>
        <v>3</v>
      </c>
      <c r="K19" s="129" t="s">
        <v>37</v>
      </c>
      <c r="L19" s="130">
        <f>COUNTIF(K6:K17,"急速ろ過")</f>
        <v>1</v>
      </c>
      <c r="M19" s="129" t="s">
        <v>29</v>
      </c>
      <c r="N19" s="131">
        <f>COUNTIF(M6:M17,"私営")</f>
        <v>2</v>
      </c>
    </row>
    <row r="20" spans="1:14" s="10" customFormat="1" ht="13.5" customHeight="1" thickBot="1">
      <c r="A20" s="140"/>
      <c r="B20" s="146"/>
      <c r="C20" s="25"/>
      <c r="D20" s="26"/>
      <c r="E20" s="47"/>
      <c r="F20" s="27"/>
      <c r="G20" s="27"/>
      <c r="H20" s="143"/>
      <c r="I20" s="132"/>
      <c r="J20" s="138"/>
      <c r="K20" s="132" t="s">
        <v>38</v>
      </c>
      <c r="L20" s="133">
        <f>COUNTIF(K6:K17,"膜ろ過")</f>
        <v>0</v>
      </c>
      <c r="M20" s="134"/>
      <c r="N20" s="135"/>
    </row>
    <row r="21" spans="2:14" ht="21" customHeight="1">
      <c r="B21" s="182"/>
      <c r="F21" s="31">
        <f>SUM(F10+F14+F17)</f>
        <v>360</v>
      </c>
      <c r="G21" s="31">
        <f>SUM(G10+G14+G17)</f>
        <v>130</v>
      </c>
      <c r="I21" s="30"/>
      <c r="J21" s="30"/>
      <c r="N21" s="34"/>
    </row>
    <row r="22" spans="6:14" ht="21" customHeight="1">
      <c r="F22" s="31">
        <f>SUM(F6+F11)</f>
        <v>140</v>
      </c>
      <c r="G22" s="31">
        <f>SUM(G6+G11)</f>
        <v>48</v>
      </c>
      <c r="N22" s="35"/>
    </row>
    <row r="23" ht="21" customHeight="1">
      <c r="N23" s="34"/>
    </row>
    <row r="24" ht="21" customHeight="1">
      <c r="N24" s="34"/>
    </row>
    <row r="25" ht="21" customHeight="1">
      <c r="N25" s="34"/>
    </row>
  </sheetData>
  <sheetProtection/>
  <mergeCells count="28">
    <mergeCell ref="W3:W5"/>
    <mergeCell ref="X3:X5"/>
    <mergeCell ref="V3:V5"/>
    <mergeCell ref="M13:N13"/>
    <mergeCell ref="M11:N11"/>
    <mergeCell ref="M15:N15"/>
    <mergeCell ref="M8:N8"/>
    <mergeCell ref="M9:N9"/>
    <mergeCell ref="C5:D5"/>
    <mergeCell ref="M5:N5"/>
    <mergeCell ref="M6:N6"/>
    <mergeCell ref="I5:J5"/>
    <mergeCell ref="I6:J6"/>
    <mergeCell ref="K5:L5"/>
    <mergeCell ref="K6:L6"/>
    <mergeCell ref="K16:L16"/>
    <mergeCell ref="K15:L15"/>
    <mergeCell ref="K13:L13"/>
    <mergeCell ref="I16:J16"/>
    <mergeCell ref="I15:J15"/>
    <mergeCell ref="M16:N16"/>
    <mergeCell ref="K11:L11"/>
    <mergeCell ref="K9:L9"/>
    <mergeCell ref="K8:L8"/>
    <mergeCell ref="I8:J8"/>
    <mergeCell ref="I9:J9"/>
    <mergeCell ref="I13:J13"/>
    <mergeCell ref="I11:J11"/>
  </mergeCells>
  <printOptions/>
  <pageMargins left="0.7874015748031497" right="0.7874015748031497" top="0.7874015748031497" bottom="0.7874015748031497" header="0.3937007874015748" footer="0.3937007874015748"/>
  <pageSetup firstPageNumber="34" useFirstPageNumber="1" horizontalDpi="600" verticalDpi="600" orientation="portrait" paperSize="9" scale="75" r:id="rId4"/>
  <headerFooter alignWithMargins="0">
    <oddFooter>&amp;C&amp;"ＭＳ Ｐ明朝,標準"- &amp;P -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1"/>
  <sheetViews>
    <sheetView view="pageBreakPreview" zoomScale="70" zoomScaleSheetLayoutView="70" zoomScalePageLayoutView="0" workbookViewId="0" topLeftCell="A1">
      <pane xSplit="1" ySplit="4" topLeftCell="B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78" sqref="O78:O79"/>
    </sheetView>
  </sheetViews>
  <sheetFormatPr defaultColWidth="9.00390625" defaultRowHeight="13.5"/>
  <cols>
    <col min="1" max="1" width="9.00390625" style="49" customWidth="1"/>
    <col min="2" max="2" width="17.875" style="49" customWidth="1"/>
    <col min="3" max="6" width="9.00390625" style="49" customWidth="1"/>
    <col min="7" max="7" width="11.625" style="49" customWidth="1"/>
    <col min="8" max="16384" width="9.00390625" style="49" customWidth="1"/>
  </cols>
  <sheetData>
    <row r="2" spans="1:8" ht="17.25">
      <c r="A2" s="69" t="s">
        <v>51</v>
      </c>
      <c r="B2" s="70"/>
      <c r="C2" s="71"/>
      <c r="D2" s="71"/>
      <c r="E2" s="71"/>
      <c r="F2" s="71"/>
      <c r="G2" s="71"/>
      <c r="H2" s="71"/>
    </row>
    <row r="3" spans="1:8" ht="18" thickBot="1">
      <c r="A3" s="69"/>
      <c r="B3" s="70"/>
      <c r="C3" s="71"/>
      <c r="D3" s="71"/>
      <c r="E3" s="71"/>
      <c r="F3" s="71"/>
      <c r="G3" s="71"/>
      <c r="H3" s="71"/>
    </row>
    <row r="4" spans="1:8" ht="30" customHeight="1" thickBot="1">
      <c r="A4" s="72" t="s">
        <v>52</v>
      </c>
      <c r="B4" s="73" t="s">
        <v>53</v>
      </c>
      <c r="C4" s="74" t="s">
        <v>74</v>
      </c>
      <c r="D4" s="75" t="s">
        <v>54</v>
      </c>
      <c r="E4" s="76" t="s">
        <v>55</v>
      </c>
      <c r="F4" s="76" t="s">
        <v>56</v>
      </c>
      <c r="G4" s="162" t="s">
        <v>75</v>
      </c>
      <c r="H4" s="77" t="s">
        <v>11</v>
      </c>
    </row>
    <row r="5" spans="1:8" ht="30" customHeight="1">
      <c r="A5" s="238" t="s">
        <v>57</v>
      </c>
      <c r="B5" s="78" t="s">
        <v>58</v>
      </c>
      <c r="C5" s="79">
        <v>187</v>
      </c>
      <c r="D5" s="153">
        <v>8</v>
      </c>
      <c r="E5" s="154">
        <v>6</v>
      </c>
      <c r="F5" s="154">
        <v>7</v>
      </c>
      <c r="G5" s="157">
        <v>4</v>
      </c>
      <c r="H5" s="80">
        <f aca="true" t="shared" si="0" ref="H5:H36">SUM(C5:G5)</f>
        <v>212</v>
      </c>
    </row>
    <row r="6" spans="1:8" ht="30" customHeight="1">
      <c r="A6" s="241"/>
      <c r="B6" s="81" t="s">
        <v>59</v>
      </c>
      <c r="C6" s="82">
        <v>16</v>
      </c>
      <c r="D6" s="83">
        <v>11</v>
      </c>
      <c r="E6" s="84">
        <v>10</v>
      </c>
      <c r="F6" s="84">
        <v>10</v>
      </c>
      <c r="G6" s="85">
        <v>2</v>
      </c>
      <c r="H6" s="80">
        <f t="shared" si="0"/>
        <v>49</v>
      </c>
    </row>
    <row r="7" spans="1:8" ht="30" customHeight="1">
      <c r="A7" s="241"/>
      <c r="B7" s="86" t="s">
        <v>60</v>
      </c>
      <c r="C7" s="87">
        <v>3</v>
      </c>
      <c r="D7" s="83">
        <v>3</v>
      </c>
      <c r="E7" s="84">
        <v>1</v>
      </c>
      <c r="F7" s="84">
        <v>2</v>
      </c>
      <c r="G7" s="85">
        <v>0</v>
      </c>
      <c r="H7" s="80">
        <f t="shared" si="0"/>
        <v>9</v>
      </c>
    </row>
    <row r="8" spans="1:8" ht="30" customHeight="1">
      <c r="A8" s="241"/>
      <c r="B8" s="151" t="s">
        <v>61</v>
      </c>
      <c r="C8" s="87">
        <v>28</v>
      </c>
      <c r="D8" s="83">
        <v>78</v>
      </c>
      <c r="E8" s="84">
        <v>12</v>
      </c>
      <c r="F8" s="84">
        <v>9</v>
      </c>
      <c r="G8" s="85">
        <v>0</v>
      </c>
      <c r="H8" s="80">
        <f t="shared" si="0"/>
        <v>127</v>
      </c>
    </row>
    <row r="9" spans="1:8" ht="30" customHeight="1">
      <c r="A9" s="241"/>
      <c r="B9" s="89" t="s">
        <v>62</v>
      </c>
      <c r="C9" s="87">
        <v>106</v>
      </c>
      <c r="D9" s="83">
        <v>48</v>
      </c>
      <c r="E9" s="84">
        <v>64</v>
      </c>
      <c r="F9" s="84">
        <v>50</v>
      </c>
      <c r="G9" s="85">
        <v>12</v>
      </c>
      <c r="H9" s="80">
        <f t="shared" si="0"/>
        <v>280</v>
      </c>
    </row>
    <row r="10" spans="1:8" ht="30" customHeight="1">
      <c r="A10" s="241"/>
      <c r="B10" s="88" t="s">
        <v>63</v>
      </c>
      <c r="C10" s="82">
        <v>8</v>
      </c>
      <c r="D10" s="83">
        <v>3</v>
      </c>
      <c r="E10" s="84">
        <v>1</v>
      </c>
      <c r="F10" s="84">
        <v>1</v>
      </c>
      <c r="G10" s="85">
        <v>0</v>
      </c>
      <c r="H10" s="80">
        <f t="shared" si="0"/>
        <v>13</v>
      </c>
    </row>
    <row r="11" spans="1:8" ht="30" customHeight="1">
      <c r="A11" s="241"/>
      <c r="B11" s="88" t="s">
        <v>70</v>
      </c>
      <c r="C11" s="82">
        <v>0</v>
      </c>
      <c r="D11" s="83">
        <v>0</v>
      </c>
      <c r="E11" s="84">
        <v>0</v>
      </c>
      <c r="F11" s="84">
        <v>0</v>
      </c>
      <c r="G11" s="85">
        <v>0</v>
      </c>
      <c r="H11" s="80">
        <f t="shared" si="0"/>
        <v>0</v>
      </c>
    </row>
    <row r="12" spans="1:8" ht="30" customHeight="1">
      <c r="A12" s="241"/>
      <c r="B12" s="88" t="s">
        <v>71</v>
      </c>
      <c r="C12" s="82">
        <v>0</v>
      </c>
      <c r="D12" s="83">
        <v>1</v>
      </c>
      <c r="E12" s="84">
        <v>0</v>
      </c>
      <c r="F12" s="84">
        <v>1</v>
      </c>
      <c r="G12" s="85">
        <v>0</v>
      </c>
      <c r="H12" s="80">
        <f t="shared" si="0"/>
        <v>2</v>
      </c>
    </row>
    <row r="13" spans="1:8" ht="30" customHeight="1">
      <c r="A13" s="241"/>
      <c r="B13" s="88" t="s">
        <v>72</v>
      </c>
      <c r="C13" s="82">
        <v>0</v>
      </c>
      <c r="D13" s="83">
        <v>0</v>
      </c>
      <c r="E13" s="84">
        <v>0</v>
      </c>
      <c r="F13" s="84">
        <v>0</v>
      </c>
      <c r="G13" s="85">
        <v>0</v>
      </c>
      <c r="H13" s="80">
        <f t="shared" si="0"/>
        <v>0</v>
      </c>
    </row>
    <row r="14" spans="1:8" ht="30" customHeight="1" thickBot="1">
      <c r="A14" s="241"/>
      <c r="B14" s="147" t="s">
        <v>73</v>
      </c>
      <c r="C14" s="148">
        <v>0</v>
      </c>
      <c r="D14" s="149">
        <v>3</v>
      </c>
      <c r="E14" s="150">
        <v>1</v>
      </c>
      <c r="F14" s="150">
        <v>1</v>
      </c>
      <c r="G14" s="158">
        <v>0</v>
      </c>
      <c r="H14" s="80">
        <f t="shared" si="0"/>
        <v>5</v>
      </c>
    </row>
    <row r="15" spans="1:8" ht="30" customHeight="1" thickBot="1" thickTop="1">
      <c r="A15" s="240"/>
      <c r="B15" s="93" t="s">
        <v>11</v>
      </c>
      <c r="C15" s="94">
        <f>SUM(C5:C10)</f>
        <v>348</v>
      </c>
      <c r="D15" s="95">
        <f>SUM(D5:D10)</f>
        <v>151</v>
      </c>
      <c r="E15" s="95">
        <f>SUM(E5:E10)</f>
        <v>94</v>
      </c>
      <c r="F15" s="95">
        <f>SUM(F5:F10)</f>
        <v>79</v>
      </c>
      <c r="G15" s="159">
        <f>SUM(G5:G10)</f>
        <v>18</v>
      </c>
      <c r="H15" s="96">
        <f t="shared" si="0"/>
        <v>690</v>
      </c>
    </row>
    <row r="16" spans="1:8" ht="30" customHeight="1">
      <c r="A16" s="238" t="s">
        <v>64</v>
      </c>
      <c r="B16" s="78" t="s">
        <v>58</v>
      </c>
      <c r="C16" s="97">
        <v>208</v>
      </c>
      <c r="D16" s="153">
        <v>8</v>
      </c>
      <c r="E16" s="154">
        <v>11</v>
      </c>
      <c r="F16" s="154">
        <v>7</v>
      </c>
      <c r="G16" s="157">
        <v>3</v>
      </c>
      <c r="H16" s="155">
        <f t="shared" si="0"/>
        <v>237</v>
      </c>
    </row>
    <row r="17" spans="1:8" ht="30" customHeight="1">
      <c r="A17" s="239"/>
      <c r="B17" s="81" t="s">
        <v>59</v>
      </c>
      <c r="C17" s="82">
        <v>10</v>
      </c>
      <c r="D17" s="83">
        <v>15</v>
      </c>
      <c r="E17" s="84">
        <v>18</v>
      </c>
      <c r="F17" s="84">
        <v>8</v>
      </c>
      <c r="G17" s="85">
        <v>1</v>
      </c>
      <c r="H17" s="155">
        <f t="shared" si="0"/>
        <v>52</v>
      </c>
    </row>
    <row r="18" spans="1:8" ht="30" customHeight="1">
      <c r="A18" s="239"/>
      <c r="B18" s="86" t="s">
        <v>60</v>
      </c>
      <c r="C18" s="82">
        <v>0</v>
      </c>
      <c r="D18" s="83">
        <v>3</v>
      </c>
      <c r="E18" s="84">
        <v>0</v>
      </c>
      <c r="F18" s="84">
        <v>2</v>
      </c>
      <c r="G18" s="85">
        <v>0</v>
      </c>
      <c r="H18" s="155">
        <f t="shared" si="0"/>
        <v>5</v>
      </c>
    </row>
    <row r="19" spans="1:8" ht="30" customHeight="1">
      <c r="A19" s="239"/>
      <c r="B19" s="88" t="s">
        <v>61</v>
      </c>
      <c r="C19" s="82">
        <v>34</v>
      </c>
      <c r="D19" s="83">
        <v>84</v>
      </c>
      <c r="E19" s="84">
        <v>16</v>
      </c>
      <c r="F19" s="84">
        <v>16</v>
      </c>
      <c r="G19" s="85">
        <v>0</v>
      </c>
      <c r="H19" s="155">
        <f t="shared" si="0"/>
        <v>150</v>
      </c>
    </row>
    <row r="20" spans="1:8" ht="30" customHeight="1">
      <c r="A20" s="239"/>
      <c r="B20" s="89" t="s">
        <v>62</v>
      </c>
      <c r="C20" s="90">
        <v>133</v>
      </c>
      <c r="D20" s="91">
        <v>74</v>
      </c>
      <c r="E20" s="92">
        <v>60</v>
      </c>
      <c r="F20" s="92">
        <v>62</v>
      </c>
      <c r="G20" s="85">
        <v>16</v>
      </c>
      <c r="H20" s="155">
        <f t="shared" si="0"/>
        <v>345</v>
      </c>
    </row>
    <row r="21" spans="1:8" ht="30" customHeight="1">
      <c r="A21" s="239"/>
      <c r="B21" s="89" t="s">
        <v>63</v>
      </c>
      <c r="C21" s="82">
        <v>3</v>
      </c>
      <c r="D21" s="83">
        <v>4</v>
      </c>
      <c r="E21" s="84">
        <v>5</v>
      </c>
      <c r="F21" s="84">
        <v>5</v>
      </c>
      <c r="G21" s="85">
        <v>0</v>
      </c>
      <c r="H21" s="155">
        <f t="shared" si="0"/>
        <v>17</v>
      </c>
    </row>
    <row r="22" spans="1:8" ht="30" customHeight="1">
      <c r="A22" s="239"/>
      <c r="B22" s="88" t="s">
        <v>70</v>
      </c>
      <c r="C22" s="82">
        <v>0</v>
      </c>
      <c r="D22" s="83">
        <v>0</v>
      </c>
      <c r="E22" s="84">
        <v>0</v>
      </c>
      <c r="F22" s="84">
        <v>0</v>
      </c>
      <c r="G22" s="85">
        <v>0</v>
      </c>
      <c r="H22" s="155">
        <f t="shared" si="0"/>
        <v>0</v>
      </c>
    </row>
    <row r="23" spans="1:8" ht="30" customHeight="1">
      <c r="A23" s="239"/>
      <c r="B23" s="88" t="s">
        <v>71</v>
      </c>
      <c r="C23" s="82">
        <v>0</v>
      </c>
      <c r="D23" s="83">
        <v>4</v>
      </c>
      <c r="E23" s="84">
        <v>0</v>
      </c>
      <c r="F23" s="84">
        <v>0</v>
      </c>
      <c r="G23" s="85">
        <v>0</v>
      </c>
      <c r="H23" s="155">
        <f t="shared" si="0"/>
        <v>4</v>
      </c>
    </row>
    <row r="24" spans="1:8" ht="30" customHeight="1">
      <c r="A24" s="239"/>
      <c r="B24" s="88" t="s">
        <v>72</v>
      </c>
      <c r="C24" s="82">
        <v>0</v>
      </c>
      <c r="D24" s="83">
        <v>0</v>
      </c>
      <c r="E24" s="84">
        <v>0</v>
      </c>
      <c r="F24" s="84">
        <v>0</v>
      </c>
      <c r="G24" s="85">
        <v>0</v>
      </c>
      <c r="H24" s="155">
        <f t="shared" si="0"/>
        <v>0</v>
      </c>
    </row>
    <row r="25" spans="1:8" ht="30" customHeight="1" thickBot="1">
      <c r="A25" s="239"/>
      <c r="B25" s="147" t="s">
        <v>73</v>
      </c>
      <c r="C25" s="148">
        <v>0</v>
      </c>
      <c r="D25" s="149">
        <v>21</v>
      </c>
      <c r="E25" s="150">
        <v>1</v>
      </c>
      <c r="F25" s="150">
        <v>0</v>
      </c>
      <c r="G25" s="158">
        <v>0</v>
      </c>
      <c r="H25" s="155">
        <f t="shared" si="0"/>
        <v>22</v>
      </c>
    </row>
    <row r="26" spans="1:8" ht="30" customHeight="1" thickBot="1" thickTop="1">
      <c r="A26" s="240"/>
      <c r="B26" s="93" t="s">
        <v>11</v>
      </c>
      <c r="C26" s="94">
        <f>SUM(C16:C21)</f>
        <v>388</v>
      </c>
      <c r="D26" s="95">
        <f>SUM(D16:D21)</f>
        <v>188</v>
      </c>
      <c r="E26" s="95">
        <f>SUM(E16:E21)</f>
        <v>110</v>
      </c>
      <c r="F26" s="95">
        <f>SUM(F16:F21)</f>
        <v>100</v>
      </c>
      <c r="G26" s="159">
        <f>SUM(G16:G21)</f>
        <v>20</v>
      </c>
      <c r="H26" s="96">
        <f t="shared" si="0"/>
        <v>806</v>
      </c>
    </row>
    <row r="27" spans="1:8" ht="30" customHeight="1">
      <c r="A27" s="238" t="s">
        <v>65</v>
      </c>
      <c r="B27" s="98" t="s">
        <v>58</v>
      </c>
      <c r="C27" s="97">
        <v>86</v>
      </c>
      <c r="D27" s="153">
        <v>4</v>
      </c>
      <c r="E27" s="154">
        <v>4</v>
      </c>
      <c r="F27" s="154">
        <v>3</v>
      </c>
      <c r="G27" s="157">
        <v>2</v>
      </c>
      <c r="H27" s="155">
        <f t="shared" si="0"/>
        <v>99</v>
      </c>
    </row>
    <row r="28" spans="1:8" ht="30" customHeight="1">
      <c r="A28" s="239"/>
      <c r="B28" s="86" t="s">
        <v>59</v>
      </c>
      <c r="C28" s="82">
        <v>5</v>
      </c>
      <c r="D28" s="83">
        <v>2</v>
      </c>
      <c r="E28" s="84">
        <v>4</v>
      </c>
      <c r="F28" s="84">
        <v>4</v>
      </c>
      <c r="G28" s="85">
        <v>0</v>
      </c>
      <c r="H28" s="155">
        <f t="shared" si="0"/>
        <v>15</v>
      </c>
    </row>
    <row r="29" spans="1:8" ht="30" customHeight="1">
      <c r="A29" s="239"/>
      <c r="B29" s="86" t="s">
        <v>60</v>
      </c>
      <c r="C29" s="82">
        <v>0</v>
      </c>
      <c r="D29" s="83">
        <v>1</v>
      </c>
      <c r="E29" s="84">
        <v>0</v>
      </c>
      <c r="F29" s="84">
        <v>2</v>
      </c>
      <c r="G29" s="85">
        <v>0</v>
      </c>
      <c r="H29" s="155">
        <f t="shared" si="0"/>
        <v>3</v>
      </c>
    </row>
    <row r="30" spans="1:8" ht="30" customHeight="1">
      <c r="A30" s="239"/>
      <c r="B30" s="88" t="s">
        <v>61</v>
      </c>
      <c r="C30" s="82">
        <v>11</v>
      </c>
      <c r="D30" s="83">
        <v>24</v>
      </c>
      <c r="E30" s="84">
        <v>2</v>
      </c>
      <c r="F30" s="84">
        <v>6</v>
      </c>
      <c r="G30" s="85">
        <v>0</v>
      </c>
      <c r="H30" s="155">
        <f t="shared" si="0"/>
        <v>43</v>
      </c>
    </row>
    <row r="31" spans="1:8" ht="30" customHeight="1">
      <c r="A31" s="239"/>
      <c r="B31" s="89" t="s">
        <v>62</v>
      </c>
      <c r="C31" s="90">
        <v>57</v>
      </c>
      <c r="D31" s="91">
        <v>37</v>
      </c>
      <c r="E31" s="92">
        <v>17</v>
      </c>
      <c r="F31" s="92">
        <v>15</v>
      </c>
      <c r="G31" s="85">
        <v>6</v>
      </c>
      <c r="H31" s="155">
        <f t="shared" si="0"/>
        <v>132</v>
      </c>
    </row>
    <row r="32" spans="1:8" ht="30" customHeight="1">
      <c r="A32" s="239"/>
      <c r="B32" s="89" t="s">
        <v>63</v>
      </c>
      <c r="C32" s="82">
        <v>2</v>
      </c>
      <c r="D32" s="83">
        <v>1</v>
      </c>
      <c r="E32" s="84">
        <v>2</v>
      </c>
      <c r="F32" s="84">
        <v>0</v>
      </c>
      <c r="G32" s="85">
        <v>0</v>
      </c>
      <c r="H32" s="155">
        <f t="shared" si="0"/>
        <v>5</v>
      </c>
    </row>
    <row r="33" spans="1:8" ht="30" customHeight="1">
      <c r="A33" s="239"/>
      <c r="B33" s="88" t="s">
        <v>70</v>
      </c>
      <c r="C33" s="82">
        <v>0</v>
      </c>
      <c r="D33" s="83">
        <v>0</v>
      </c>
      <c r="E33" s="84">
        <v>0</v>
      </c>
      <c r="F33" s="84">
        <v>0</v>
      </c>
      <c r="G33" s="85">
        <v>0</v>
      </c>
      <c r="H33" s="155">
        <f t="shared" si="0"/>
        <v>0</v>
      </c>
    </row>
    <row r="34" spans="1:8" ht="30" customHeight="1">
      <c r="A34" s="239"/>
      <c r="B34" s="88" t="s">
        <v>71</v>
      </c>
      <c r="C34" s="82">
        <v>0</v>
      </c>
      <c r="D34" s="83">
        <v>0</v>
      </c>
      <c r="E34" s="84">
        <v>0</v>
      </c>
      <c r="F34" s="84">
        <v>0</v>
      </c>
      <c r="G34" s="85">
        <v>0</v>
      </c>
      <c r="H34" s="155">
        <f t="shared" si="0"/>
        <v>0</v>
      </c>
    </row>
    <row r="35" spans="1:8" ht="30" customHeight="1">
      <c r="A35" s="239"/>
      <c r="B35" s="88" t="s">
        <v>72</v>
      </c>
      <c r="C35" s="82">
        <v>0</v>
      </c>
      <c r="D35" s="83">
        <v>0</v>
      </c>
      <c r="E35" s="84">
        <v>0</v>
      </c>
      <c r="F35" s="84">
        <v>0</v>
      </c>
      <c r="G35" s="85">
        <v>0</v>
      </c>
      <c r="H35" s="155">
        <f t="shared" si="0"/>
        <v>0</v>
      </c>
    </row>
    <row r="36" spans="1:8" ht="30" customHeight="1" thickBot="1">
      <c r="A36" s="239"/>
      <c r="B36" s="147" t="s">
        <v>73</v>
      </c>
      <c r="C36" s="148">
        <v>0</v>
      </c>
      <c r="D36" s="149">
        <v>2</v>
      </c>
      <c r="E36" s="150">
        <v>0</v>
      </c>
      <c r="F36" s="150">
        <v>0</v>
      </c>
      <c r="G36" s="158">
        <v>0</v>
      </c>
      <c r="H36" s="155">
        <f t="shared" si="0"/>
        <v>2</v>
      </c>
    </row>
    <row r="37" spans="1:8" ht="30" customHeight="1" thickBot="1" thickTop="1">
      <c r="A37" s="240"/>
      <c r="B37" s="93" t="s">
        <v>11</v>
      </c>
      <c r="C37" s="94">
        <f>SUM(C27:C32)</f>
        <v>161</v>
      </c>
      <c r="D37" s="95">
        <f>SUM(D27:D32)</f>
        <v>69</v>
      </c>
      <c r="E37" s="95">
        <f>SUM(E27:E32)</f>
        <v>29</v>
      </c>
      <c r="F37" s="95">
        <f>SUM(F27:F32)</f>
        <v>30</v>
      </c>
      <c r="G37" s="159">
        <f>SUM(G27:G32)</f>
        <v>8</v>
      </c>
      <c r="H37" s="96">
        <f aca="true" t="shared" si="1" ref="H37:H68">SUM(C37:G37)</f>
        <v>297</v>
      </c>
    </row>
    <row r="38" spans="1:8" ht="30" customHeight="1">
      <c r="A38" s="238" t="s">
        <v>66</v>
      </c>
      <c r="B38" s="78" t="s">
        <v>58</v>
      </c>
      <c r="C38" s="79">
        <v>31</v>
      </c>
      <c r="D38" s="153">
        <v>1</v>
      </c>
      <c r="E38" s="154">
        <v>2</v>
      </c>
      <c r="F38" s="154">
        <v>5</v>
      </c>
      <c r="G38" s="157">
        <v>1</v>
      </c>
      <c r="H38" s="155">
        <f t="shared" si="1"/>
        <v>40</v>
      </c>
    </row>
    <row r="39" spans="1:8" ht="30" customHeight="1">
      <c r="A39" s="239"/>
      <c r="B39" s="81" t="s">
        <v>59</v>
      </c>
      <c r="C39" s="82">
        <v>4</v>
      </c>
      <c r="D39" s="83">
        <v>1</v>
      </c>
      <c r="E39" s="84">
        <v>2</v>
      </c>
      <c r="F39" s="84">
        <v>4</v>
      </c>
      <c r="G39" s="85">
        <v>0</v>
      </c>
      <c r="H39" s="155">
        <f t="shared" si="1"/>
        <v>11</v>
      </c>
    </row>
    <row r="40" spans="1:8" ht="30" customHeight="1">
      <c r="A40" s="239"/>
      <c r="B40" s="86" t="s">
        <v>60</v>
      </c>
      <c r="C40" s="87">
        <v>0</v>
      </c>
      <c r="D40" s="83">
        <v>1</v>
      </c>
      <c r="E40" s="84">
        <v>0</v>
      </c>
      <c r="F40" s="84">
        <v>1</v>
      </c>
      <c r="G40" s="85">
        <v>0</v>
      </c>
      <c r="H40" s="155">
        <f t="shared" si="1"/>
        <v>2</v>
      </c>
    </row>
    <row r="41" spans="1:8" ht="30" customHeight="1">
      <c r="A41" s="239"/>
      <c r="B41" s="88" t="s">
        <v>61</v>
      </c>
      <c r="C41" s="87">
        <v>2</v>
      </c>
      <c r="D41" s="83">
        <v>8</v>
      </c>
      <c r="E41" s="84">
        <v>2</v>
      </c>
      <c r="F41" s="84">
        <v>3</v>
      </c>
      <c r="G41" s="85">
        <v>0</v>
      </c>
      <c r="H41" s="155">
        <f t="shared" si="1"/>
        <v>15</v>
      </c>
    </row>
    <row r="42" spans="1:8" ht="30" customHeight="1">
      <c r="A42" s="239"/>
      <c r="B42" s="89" t="s">
        <v>62</v>
      </c>
      <c r="C42" s="87">
        <v>22</v>
      </c>
      <c r="D42" s="83">
        <v>13</v>
      </c>
      <c r="E42" s="84">
        <v>8</v>
      </c>
      <c r="F42" s="84">
        <v>7</v>
      </c>
      <c r="G42" s="85">
        <v>1</v>
      </c>
      <c r="H42" s="155">
        <f t="shared" si="1"/>
        <v>51</v>
      </c>
    </row>
    <row r="43" spans="1:8" ht="30" customHeight="1">
      <c r="A43" s="239"/>
      <c r="B43" s="89" t="s">
        <v>63</v>
      </c>
      <c r="C43" s="87">
        <v>0</v>
      </c>
      <c r="D43" s="83">
        <v>0</v>
      </c>
      <c r="E43" s="84">
        <v>1</v>
      </c>
      <c r="F43" s="84">
        <v>0</v>
      </c>
      <c r="G43" s="85">
        <v>0</v>
      </c>
      <c r="H43" s="155">
        <f t="shared" si="1"/>
        <v>1</v>
      </c>
    </row>
    <row r="44" spans="1:8" ht="30" customHeight="1">
      <c r="A44" s="239"/>
      <c r="B44" s="88" t="s">
        <v>70</v>
      </c>
      <c r="C44" s="87">
        <v>0</v>
      </c>
      <c r="D44" s="83">
        <v>0</v>
      </c>
      <c r="E44" s="84">
        <v>0</v>
      </c>
      <c r="F44" s="84">
        <v>0</v>
      </c>
      <c r="G44" s="85">
        <v>0</v>
      </c>
      <c r="H44" s="155">
        <f t="shared" si="1"/>
        <v>0</v>
      </c>
    </row>
    <row r="45" spans="1:8" ht="30" customHeight="1">
      <c r="A45" s="239"/>
      <c r="B45" s="88" t="s">
        <v>71</v>
      </c>
      <c r="C45" s="87">
        <v>0</v>
      </c>
      <c r="D45" s="83">
        <v>0</v>
      </c>
      <c r="E45" s="84">
        <v>0</v>
      </c>
      <c r="F45" s="84">
        <v>0</v>
      </c>
      <c r="G45" s="85">
        <v>0</v>
      </c>
      <c r="H45" s="155">
        <f t="shared" si="1"/>
        <v>0</v>
      </c>
    </row>
    <row r="46" spans="1:8" ht="30" customHeight="1">
      <c r="A46" s="239"/>
      <c r="B46" s="88" t="s">
        <v>72</v>
      </c>
      <c r="C46" s="87">
        <v>0</v>
      </c>
      <c r="D46" s="83">
        <v>0</v>
      </c>
      <c r="E46" s="84">
        <v>0</v>
      </c>
      <c r="F46" s="84">
        <v>0</v>
      </c>
      <c r="G46" s="85">
        <v>0</v>
      </c>
      <c r="H46" s="155">
        <f t="shared" si="1"/>
        <v>0</v>
      </c>
    </row>
    <row r="47" spans="1:8" ht="30" customHeight="1" thickBot="1">
      <c r="A47" s="239"/>
      <c r="B47" s="147" t="s">
        <v>73</v>
      </c>
      <c r="C47" s="152">
        <v>0</v>
      </c>
      <c r="D47" s="149">
        <v>0</v>
      </c>
      <c r="E47" s="150">
        <v>0</v>
      </c>
      <c r="F47" s="150">
        <v>1</v>
      </c>
      <c r="G47" s="158">
        <v>0</v>
      </c>
      <c r="H47" s="155">
        <f t="shared" si="1"/>
        <v>1</v>
      </c>
    </row>
    <row r="48" spans="1:8" ht="30" customHeight="1" thickBot="1" thickTop="1">
      <c r="A48" s="240"/>
      <c r="B48" s="93" t="s">
        <v>11</v>
      </c>
      <c r="C48" s="100">
        <f>SUM(C38:C43)</f>
        <v>59</v>
      </c>
      <c r="D48" s="101">
        <f>SUM(D38:D43)</f>
        <v>24</v>
      </c>
      <c r="E48" s="101">
        <f>SUM(E38:E43)</f>
        <v>15</v>
      </c>
      <c r="F48" s="101">
        <f>SUM(F38:F43)</f>
        <v>20</v>
      </c>
      <c r="G48" s="160">
        <f>SUM(G38:G43)</f>
        <v>2</v>
      </c>
      <c r="H48" s="96">
        <f t="shared" si="1"/>
        <v>120</v>
      </c>
    </row>
    <row r="49" spans="1:8" ht="30" customHeight="1">
      <c r="A49" s="238" t="s">
        <v>67</v>
      </c>
      <c r="B49" s="98" t="s">
        <v>58</v>
      </c>
      <c r="C49" s="97">
        <v>23</v>
      </c>
      <c r="D49" s="153">
        <v>3</v>
      </c>
      <c r="E49" s="154">
        <v>0</v>
      </c>
      <c r="F49" s="154">
        <v>1</v>
      </c>
      <c r="G49" s="157">
        <v>0</v>
      </c>
      <c r="H49" s="155">
        <f t="shared" si="1"/>
        <v>27</v>
      </c>
    </row>
    <row r="50" spans="1:8" ht="30" customHeight="1">
      <c r="A50" s="239"/>
      <c r="B50" s="86" t="s">
        <v>59</v>
      </c>
      <c r="C50" s="82">
        <v>4</v>
      </c>
      <c r="D50" s="83">
        <v>0</v>
      </c>
      <c r="E50" s="84">
        <v>1</v>
      </c>
      <c r="F50" s="84">
        <v>1</v>
      </c>
      <c r="G50" s="85">
        <v>0</v>
      </c>
      <c r="H50" s="155">
        <f t="shared" si="1"/>
        <v>6</v>
      </c>
    </row>
    <row r="51" spans="1:8" ht="30" customHeight="1">
      <c r="A51" s="239"/>
      <c r="B51" s="86" t="s">
        <v>60</v>
      </c>
      <c r="C51" s="82">
        <v>0</v>
      </c>
      <c r="D51" s="83">
        <v>1</v>
      </c>
      <c r="E51" s="84">
        <v>0</v>
      </c>
      <c r="F51" s="84">
        <v>0</v>
      </c>
      <c r="G51" s="85">
        <v>0</v>
      </c>
      <c r="H51" s="155">
        <f t="shared" si="1"/>
        <v>1</v>
      </c>
    </row>
    <row r="52" spans="1:8" ht="30" customHeight="1">
      <c r="A52" s="239"/>
      <c r="B52" s="88" t="s">
        <v>61</v>
      </c>
      <c r="C52" s="82">
        <v>2</v>
      </c>
      <c r="D52" s="83">
        <v>1</v>
      </c>
      <c r="E52" s="84">
        <v>1</v>
      </c>
      <c r="F52" s="84">
        <v>1</v>
      </c>
      <c r="G52" s="85">
        <v>0</v>
      </c>
      <c r="H52" s="155">
        <f t="shared" si="1"/>
        <v>5</v>
      </c>
    </row>
    <row r="53" spans="1:8" ht="30" customHeight="1">
      <c r="A53" s="239"/>
      <c r="B53" s="89" t="s">
        <v>62</v>
      </c>
      <c r="C53" s="90">
        <v>12</v>
      </c>
      <c r="D53" s="91">
        <v>5</v>
      </c>
      <c r="E53" s="92">
        <v>4</v>
      </c>
      <c r="F53" s="92">
        <v>6</v>
      </c>
      <c r="G53" s="85">
        <v>1</v>
      </c>
      <c r="H53" s="155">
        <f t="shared" si="1"/>
        <v>28</v>
      </c>
    </row>
    <row r="54" spans="1:8" ht="30" customHeight="1">
      <c r="A54" s="239"/>
      <c r="B54" s="89" t="s">
        <v>63</v>
      </c>
      <c r="C54" s="82">
        <v>0</v>
      </c>
      <c r="D54" s="83">
        <v>0</v>
      </c>
      <c r="E54" s="84">
        <v>0</v>
      </c>
      <c r="F54" s="84">
        <v>0</v>
      </c>
      <c r="G54" s="85">
        <v>0</v>
      </c>
      <c r="H54" s="155">
        <f t="shared" si="1"/>
        <v>0</v>
      </c>
    </row>
    <row r="55" spans="1:8" ht="30" customHeight="1">
      <c r="A55" s="239"/>
      <c r="B55" s="88" t="s">
        <v>70</v>
      </c>
      <c r="C55" s="82">
        <v>0</v>
      </c>
      <c r="D55" s="83">
        <v>0</v>
      </c>
      <c r="E55" s="84">
        <v>0</v>
      </c>
      <c r="F55" s="84">
        <v>0</v>
      </c>
      <c r="G55" s="85">
        <v>0</v>
      </c>
      <c r="H55" s="155">
        <f t="shared" si="1"/>
        <v>0</v>
      </c>
    </row>
    <row r="56" spans="1:8" ht="30" customHeight="1">
      <c r="A56" s="239"/>
      <c r="B56" s="88" t="s">
        <v>71</v>
      </c>
      <c r="C56" s="82">
        <v>0</v>
      </c>
      <c r="D56" s="83">
        <v>0</v>
      </c>
      <c r="E56" s="84">
        <v>0</v>
      </c>
      <c r="F56" s="84">
        <v>0</v>
      </c>
      <c r="G56" s="85">
        <v>0</v>
      </c>
      <c r="H56" s="155">
        <f t="shared" si="1"/>
        <v>0</v>
      </c>
    </row>
    <row r="57" spans="1:8" ht="30" customHeight="1">
      <c r="A57" s="239"/>
      <c r="B57" s="88" t="s">
        <v>72</v>
      </c>
      <c r="C57" s="82">
        <v>0</v>
      </c>
      <c r="D57" s="83">
        <v>0</v>
      </c>
      <c r="E57" s="84">
        <v>0</v>
      </c>
      <c r="F57" s="84">
        <v>0</v>
      </c>
      <c r="G57" s="85">
        <v>0</v>
      </c>
      <c r="H57" s="155">
        <f t="shared" si="1"/>
        <v>0</v>
      </c>
    </row>
    <row r="58" spans="1:8" ht="30" customHeight="1" thickBot="1">
      <c r="A58" s="239"/>
      <c r="B58" s="147" t="s">
        <v>73</v>
      </c>
      <c r="C58" s="148">
        <v>0</v>
      </c>
      <c r="D58" s="149">
        <v>0</v>
      </c>
      <c r="E58" s="150">
        <v>0</v>
      </c>
      <c r="F58" s="150">
        <v>0</v>
      </c>
      <c r="G58" s="158">
        <v>0</v>
      </c>
      <c r="H58" s="155">
        <f t="shared" si="1"/>
        <v>0</v>
      </c>
    </row>
    <row r="59" spans="1:8" ht="30" customHeight="1" thickBot="1" thickTop="1">
      <c r="A59" s="240"/>
      <c r="B59" s="93" t="s">
        <v>11</v>
      </c>
      <c r="C59" s="94">
        <f>SUM(C49:C54)</f>
        <v>41</v>
      </c>
      <c r="D59" s="95">
        <f>SUM(D49:D54)</f>
        <v>10</v>
      </c>
      <c r="E59" s="95">
        <f>SUM(E49:E54)</f>
        <v>6</v>
      </c>
      <c r="F59" s="95">
        <f>SUM(F49:F54)</f>
        <v>9</v>
      </c>
      <c r="G59" s="159">
        <f>SUM(G49:G54)</f>
        <v>1</v>
      </c>
      <c r="H59" s="156">
        <f t="shared" si="1"/>
        <v>67</v>
      </c>
    </row>
    <row r="60" spans="1:8" ht="30" customHeight="1">
      <c r="A60" s="238" t="s">
        <v>68</v>
      </c>
      <c r="B60" s="78" t="s">
        <v>58</v>
      </c>
      <c r="C60" s="97">
        <v>31</v>
      </c>
      <c r="D60" s="153">
        <v>5</v>
      </c>
      <c r="E60" s="154">
        <v>3</v>
      </c>
      <c r="F60" s="154">
        <v>2</v>
      </c>
      <c r="G60" s="157">
        <v>0</v>
      </c>
      <c r="H60" s="155">
        <f t="shared" si="1"/>
        <v>41</v>
      </c>
    </row>
    <row r="61" spans="1:8" ht="30" customHeight="1">
      <c r="A61" s="239"/>
      <c r="B61" s="86" t="s">
        <v>59</v>
      </c>
      <c r="C61" s="82">
        <v>8</v>
      </c>
      <c r="D61" s="83">
        <v>1</v>
      </c>
      <c r="E61" s="84">
        <v>1</v>
      </c>
      <c r="F61" s="84">
        <v>4</v>
      </c>
      <c r="G61" s="85">
        <v>0</v>
      </c>
      <c r="H61" s="155">
        <f t="shared" si="1"/>
        <v>14</v>
      </c>
    </row>
    <row r="62" spans="1:8" ht="30" customHeight="1">
      <c r="A62" s="239"/>
      <c r="B62" s="86" t="s">
        <v>60</v>
      </c>
      <c r="C62" s="87">
        <v>0</v>
      </c>
      <c r="D62" s="83">
        <v>0</v>
      </c>
      <c r="E62" s="84">
        <v>0</v>
      </c>
      <c r="F62" s="84">
        <v>0</v>
      </c>
      <c r="G62" s="85">
        <v>0</v>
      </c>
      <c r="H62" s="155">
        <f t="shared" si="1"/>
        <v>0</v>
      </c>
    </row>
    <row r="63" spans="1:8" ht="30" customHeight="1">
      <c r="A63" s="239"/>
      <c r="B63" s="88" t="s">
        <v>61</v>
      </c>
      <c r="C63" s="87">
        <v>0</v>
      </c>
      <c r="D63" s="83">
        <v>3</v>
      </c>
      <c r="E63" s="84">
        <v>0</v>
      </c>
      <c r="F63" s="84">
        <v>2</v>
      </c>
      <c r="G63" s="85">
        <v>0</v>
      </c>
      <c r="H63" s="155">
        <f t="shared" si="1"/>
        <v>5</v>
      </c>
    </row>
    <row r="64" spans="1:8" ht="30" customHeight="1">
      <c r="A64" s="239"/>
      <c r="B64" s="151" t="s">
        <v>62</v>
      </c>
      <c r="C64" s="99">
        <v>15</v>
      </c>
      <c r="D64" s="91">
        <v>10</v>
      </c>
      <c r="E64" s="92">
        <v>2</v>
      </c>
      <c r="F64" s="92">
        <v>5</v>
      </c>
      <c r="G64" s="85">
        <v>1</v>
      </c>
      <c r="H64" s="155">
        <f t="shared" si="1"/>
        <v>33</v>
      </c>
    </row>
    <row r="65" spans="1:8" ht="30" customHeight="1">
      <c r="A65" s="239"/>
      <c r="B65" s="89" t="s">
        <v>63</v>
      </c>
      <c r="C65" s="82">
        <v>1</v>
      </c>
      <c r="D65" s="83">
        <v>0</v>
      </c>
      <c r="E65" s="84">
        <v>0</v>
      </c>
      <c r="F65" s="84">
        <v>0</v>
      </c>
      <c r="G65" s="85">
        <v>0</v>
      </c>
      <c r="H65" s="155">
        <f t="shared" si="1"/>
        <v>1</v>
      </c>
    </row>
    <row r="66" spans="1:8" ht="30" customHeight="1">
      <c r="A66" s="239"/>
      <c r="B66" s="88" t="s">
        <v>70</v>
      </c>
      <c r="C66" s="82">
        <v>0</v>
      </c>
      <c r="D66" s="83">
        <v>0</v>
      </c>
      <c r="E66" s="84">
        <v>0</v>
      </c>
      <c r="F66" s="84">
        <v>0</v>
      </c>
      <c r="G66" s="85">
        <v>0</v>
      </c>
      <c r="H66" s="155">
        <f t="shared" si="1"/>
        <v>0</v>
      </c>
    </row>
    <row r="67" spans="1:8" ht="30" customHeight="1">
      <c r="A67" s="239"/>
      <c r="B67" s="88" t="s">
        <v>71</v>
      </c>
      <c r="C67" s="82">
        <v>0</v>
      </c>
      <c r="D67" s="83">
        <v>0</v>
      </c>
      <c r="E67" s="84">
        <v>0</v>
      </c>
      <c r="F67" s="84">
        <v>0</v>
      </c>
      <c r="G67" s="85">
        <v>0</v>
      </c>
      <c r="H67" s="155">
        <f t="shared" si="1"/>
        <v>0</v>
      </c>
    </row>
    <row r="68" spans="1:8" ht="30" customHeight="1">
      <c r="A68" s="239"/>
      <c r="B68" s="88" t="s">
        <v>72</v>
      </c>
      <c r="C68" s="82">
        <v>0</v>
      </c>
      <c r="D68" s="83">
        <v>0</v>
      </c>
      <c r="E68" s="84">
        <v>0</v>
      </c>
      <c r="F68" s="84">
        <v>0</v>
      </c>
      <c r="G68" s="85">
        <v>0</v>
      </c>
      <c r="H68" s="155">
        <f t="shared" si="1"/>
        <v>0</v>
      </c>
    </row>
    <row r="69" spans="1:8" ht="30" customHeight="1" thickBot="1">
      <c r="A69" s="239"/>
      <c r="B69" s="147" t="s">
        <v>73</v>
      </c>
      <c r="C69" s="148">
        <v>0</v>
      </c>
      <c r="D69" s="149">
        <v>0</v>
      </c>
      <c r="E69" s="150">
        <v>0</v>
      </c>
      <c r="F69" s="150">
        <v>0</v>
      </c>
      <c r="G69" s="158">
        <v>0</v>
      </c>
      <c r="H69" s="155">
        <f>SUM(C69:G69)</f>
        <v>0</v>
      </c>
    </row>
    <row r="70" spans="1:8" ht="30" customHeight="1" thickBot="1" thickTop="1">
      <c r="A70" s="240"/>
      <c r="B70" s="93" t="s">
        <v>11</v>
      </c>
      <c r="C70" s="100">
        <f>SUM(C60:C65)</f>
        <v>55</v>
      </c>
      <c r="D70" s="101">
        <f>SUM(D60:D65)</f>
        <v>19</v>
      </c>
      <c r="E70" s="101">
        <f>SUM(E60:E65)</f>
        <v>6</v>
      </c>
      <c r="F70" s="101">
        <f>SUM(F60:F65)</f>
        <v>13</v>
      </c>
      <c r="G70" s="160">
        <f>SUM(G60:G65)</f>
        <v>1</v>
      </c>
      <c r="H70" s="96">
        <f>SUM(C70:G70)</f>
        <v>94</v>
      </c>
    </row>
    <row r="71" spans="1:8" ht="30" customHeight="1" thickBot="1">
      <c r="A71" s="102"/>
      <c r="B71" s="103" t="s">
        <v>69</v>
      </c>
      <c r="C71" s="104">
        <f aca="true" t="shared" si="2" ref="C71:H71">C15+C26+C37+C48+C59+C70</f>
        <v>1052</v>
      </c>
      <c r="D71" s="105">
        <f t="shared" si="2"/>
        <v>461</v>
      </c>
      <c r="E71" s="105">
        <f t="shared" si="2"/>
        <v>260</v>
      </c>
      <c r="F71" s="105">
        <f t="shared" si="2"/>
        <v>251</v>
      </c>
      <c r="G71" s="161">
        <f t="shared" si="2"/>
        <v>50</v>
      </c>
      <c r="H71" s="106">
        <f t="shared" si="2"/>
        <v>2074</v>
      </c>
    </row>
    <row r="72" ht="30" customHeight="1"/>
    <row r="73" ht="30" customHeight="1"/>
  </sheetData>
  <sheetProtection/>
  <mergeCells count="6">
    <mergeCell ref="A49:A59"/>
    <mergeCell ref="A60:A70"/>
    <mergeCell ref="A5:A15"/>
    <mergeCell ref="A16:A26"/>
    <mergeCell ref="A27:A37"/>
    <mergeCell ref="A38:A48"/>
  </mergeCells>
  <printOptions/>
  <pageMargins left="0.7874015748031497" right="0.7874015748031497" top="0.7874015748031497" bottom="0.7874015748031497" header="0.3937007874015748" footer="0.3937007874015748"/>
  <pageSetup firstPageNumber="36" useFirstPageNumber="1" horizontalDpi="600" verticalDpi="600" orientation="portrait" paperSize="9" scale="87" r:id="rId1"/>
  <headerFooter alignWithMargins="0">
    <oddFooter>&amp;C&amp;"ＭＳ Ｐ明朝,標準"- &amp;P -</oddFooter>
  </headerFooter>
  <rowBreaks count="2" manualBreakCount="2">
    <brk id="26" max="8" man="1"/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A:\７飲供.jtd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2019-07-29T08:10:39Z</cp:lastPrinted>
  <dcterms:created xsi:type="dcterms:W3CDTF">1998-03-06T00:08:26Z</dcterms:created>
  <dcterms:modified xsi:type="dcterms:W3CDTF">2019-07-31T05:21:44Z</dcterms:modified>
  <cp:category/>
  <cp:version/>
  <cp:contentType/>
  <cp:contentStatus/>
  <cp:revision>5</cp:revision>
</cp:coreProperties>
</file>