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9BCC2BE-7433-4618-B17A-9147AA03E416}" xr6:coauthVersionLast="47" xr6:coauthVersionMax="47" xr10:uidLastSave="{00000000-0000-0000-0000-000000000000}"/>
  <bookViews>
    <workbookView xWindow="-108" yWindow="-108" windowWidth="23256" windowHeight="12576"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<sst xmlns="http://schemas.openxmlformats.org/spreadsheetml/2006/main" count="242" uniqueCount="169">
  <si>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</si>
  <si>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</si>
  <si>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</si>
  <si>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</si>
  <si>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</si>
  <si>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</si>
  <si>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</si>
  <si>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</si>
  <si>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</si>
  <si>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</si>
  <si>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</si>
  <si>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</si>
  <si>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</si>
  <si>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</si>
  <si>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</si>
  <si>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</si>
  <si>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</si>
  <si>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</si>
  <si>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</si>
  <si>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</si>
  <si>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</si>
  <si>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</si>
  <si>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</si>
  <si>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</si>
  <si>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</si>
  <si>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</si>
  <si>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</si>
  <si>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</si>
  <si>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</si>
  <si>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</si>
  <si>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</si>
  <si>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</si>
  <si>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</si>
  <si>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</si>
  <si>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</si>
  <si>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</si>
  <si>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</si>
  <si>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</si>
  <si>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</si>
  <si>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</si>
  <si>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</si>
  <si>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</si>
  <si>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</si>
  <si>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</si>
  <si>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</si>
  <si>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</si>
  <si>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</si>
  <si>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</si>
  <si>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</si>
  <si>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</si>
  <si>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</si>
  <si>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</si>
  <si>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</si>
  <si>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</si>
  <si>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</si>
  <si>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</si>
  <si>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</si>
  <si>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</si>
  <si>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</si>
  <si>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</si>
  <si>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</si>
  <si>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</si>
  <si>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</si>
  <si>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</si>
  <si>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</si>
  <si>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</si>
  <si>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</si>
  <si>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</si>
  <si>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</si>
  <si>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</si>
  <si>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</si>
  <si>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</si>
  <si>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</si>
  <si>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</si>
  <si>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</si>
  <si>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</si>
  <si>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</si>
  <si>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</si>
  <si>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</si>
  <si>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</si>
  <si>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</si>
  <si>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</si>
  <si>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</si>
  <si>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</si>
  <si>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</si>
  <si>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</si>
  <si>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</si>
  <si>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</si>
  <si>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</si>
  <si>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</si>
  <si>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</si>
  <si>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</si>
  <si>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</si>
  <si>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</si>
  <si>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</si>
  <si>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</si>
  <si>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</si>
  <si>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</si>
  <si>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</si>
  <si>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</si>
  <si>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</si>
  <si>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</si>
  <si>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</si>
  <si>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</si>
  <si>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</si>
  <si>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</si>
  <si>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</si>
  <si>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</si>
  <si>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</si>
  <si>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</si>
  <si>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</si>
  <si>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</si>
  <si>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</si>
  <si>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</si>
  <si>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</si>
  <si>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</si>
  <si>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</si>
  <si>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</si>
  <si>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</si>
  <si>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</si>
  <si>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</si>
  <si>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</si>
  <si>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</si>
  <si>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</si>
  <si>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</si>
  <si>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</si>
  <si>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</si>
  <si>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</si>
  <si>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</si>
  <si>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</si>
  <si>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</si>
  <si>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</si>
  <si>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</si>
  <si>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</si>
  <si>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</si>
  <si>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</si>
  <si>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</si>
  <si>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</si>
  <si>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</si>
  <si>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</si>
  <si>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</si>
  <si>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</si>
  <si>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</si>
  <si>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</si>
  <si>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</si>
  <si>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</si>
  <si>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</si>
  <si>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</si>
  <si>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</si>
  <si>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</si>
  <si>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</si>
  <si>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</si>
  <si>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</si>
  <si>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</si>
  <si>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</si>
  <si>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</si>
  <si>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</si>
  <si>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</si>
  <si>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</si>
  <si>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</si>
  <si>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</si>
  <si>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</si>
  <si>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</si>
  <si>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</si>
  <si>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</si>
  <si>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</si>
  <si>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</si>
  <si>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</si>
  <si>
    <t>病院名</t>
    <rPh sb="0" eb="3">
      <t>ビョウインメイ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</si>
</sst>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2">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4F81BD"/>
      <color rgb="FFCCFFCC"/>
      <color rgb="FFFFFFCC"/>
      <color rgb="FFFFCCFF"/>
      <color rgb="FFCCFFFF"/>
      <color rgb="FFFFFF99"/>
      <color rgb="FF0000FF"/>
      <color rgb="FFFF99CC"/>
      <color rgb="FFF4F7FB"/>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53340</xdr:colOff>
      <xdr:row>22</xdr:row>
      <xdr:rowOff>60960</xdr:rowOff>
    </xdr:from>
    <xdr:to>
      <xdr:col>74</xdr:col>
      <xdr:colOff>7620</xdr:colOff>
      <xdr:row>30</xdr:row>
      <xdr:rowOff>83820</xdr:rowOff>
    </xdr:to>
    <xdr:sp macro="" textlink="">
      <xdr:nvSpPr>
        <xdr:cNvPr id="2" name="正方形/長方形 1">
          <a:extLst>
            <a:ext uri="{FF2B5EF4-FFF2-40B4-BE49-F238E27FC236}">
              <a16:creationId xmlns:a16="http://schemas.microsoft.com/office/drawing/2014/main" id="{65C80722-2490-402F-9921-F59FE43BC11F}"/>
            </a:ext>
          </a:extLst>
        </xdr:cNvPr>
        <xdr:cNvSpPr/>
      </xdr:nvSpPr>
      <xdr:spPr>
        <a:xfrm>
          <a:off x="304800" y="1981200"/>
          <a:ext cx="5905500" cy="845820"/>
        </a:xfrm>
        <a:prstGeom prst="rect">
          <a:avLst/>
        </a:prstGeom>
        <a:solidFill>
          <a:schemeClr val="tx1">
            <a:alpha val="2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意向調査時点では提出不要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tabSelected="1" view="pageBreakPreview" zoomScaleNormal="100" zoomScaleSheetLayoutView="100" workbookViewId="0">
      <selection activeCell="N19" sqref="N19:AM20"/>
    </sheetView>
  </sheetViews>
  <sheetFormatPr defaultColWidth="1.21875" defaultRowHeight="6.75" customHeight="1"/>
  <cols>
    <col min="1" max="61" width="1.21875" style="198"/>
    <col min="62" max="62" width="1.21875" style="198" customWidth="1"/>
    <col min="63" max="65" width="1.21875" style="198"/>
    <col min="66" max="66" width="1.21875" style="198" customWidth="1"/>
    <col min="67" max="16384" width="1.21875" style="198"/>
  </cols>
  <sheetData>
    <row r="1" spans="1:77" ht="6.75" customHeight="1">
      <c r="A1" s="265" t="s">
        <v>42</v>
      </c>
      <c r="B1" s="265"/>
      <c r="C1" s="265"/>
      <c r="D1" s="265"/>
      <c r="E1" s="265"/>
      <c r="F1" s="26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5"/>
      <c r="B2" s="265"/>
      <c r="C2" s="265"/>
      <c r="D2" s="265"/>
      <c r="E2" s="265"/>
      <c r="F2" s="265"/>
      <c r="G2" s="266" t="s">
        <v>116</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7"/>
      <c r="BX2" s="197"/>
      <c r="BY2" s="197"/>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7"/>
      <c r="BX3" s="197"/>
      <c r="BY3" s="197"/>
    </row>
    <row r="4" spans="1:77" ht="6.75" customHeight="1">
      <c r="A4" s="191"/>
      <c r="B4" s="191"/>
      <c r="C4" s="191"/>
      <c r="D4" s="191"/>
      <c r="E4" s="191"/>
      <c r="F4" s="191"/>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7"/>
      <c r="BX4" s="197"/>
      <c r="BY4" s="197"/>
    </row>
    <row r="5" spans="1:77" ht="6.75" customHeight="1">
      <c r="A5" s="191"/>
      <c r="B5" s="191"/>
      <c r="C5" s="191"/>
      <c r="D5" s="191"/>
      <c r="E5" s="191"/>
      <c r="F5" s="191"/>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199"/>
      <c r="BX5" s="199"/>
      <c r="BY5" s="199"/>
    </row>
    <row r="6" spans="1:77" ht="6.75" customHeight="1">
      <c r="A6" s="191"/>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199"/>
      <c r="BO6" s="199"/>
      <c r="BP6" s="199"/>
      <c r="BQ6" s="199"/>
      <c r="BR6" s="199"/>
      <c r="BS6" s="199"/>
      <c r="BT6" s="199"/>
      <c r="BU6" s="199"/>
      <c r="BV6" s="199"/>
      <c r="BW6" s="199"/>
      <c r="BX6" s="199"/>
      <c r="BY6" s="199"/>
    </row>
    <row r="7" spans="1:77" ht="6.75" customHeight="1">
      <c r="A7" s="19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0"/>
      <c r="BO7" s="200"/>
      <c r="BP7" s="200"/>
      <c r="BQ7" s="200"/>
      <c r="BR7" s="200"/>
      <c r="BS7" s="200"/>
      <c r="BT7" s="200"/>
      <c r="BU7" s="200"/>
      <c r="BV7" s="200"/>
      <c r="BW7" s="200"/>
      <c r="BX7" s="200"/>
      <c r="BY7" s="200"/>
    </row>
    <row r="8" spans="1:77" ht="6.75" customHeight="1">
      <c r="A8" s="19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0"/>
      <c r="BO8" s="200"/>
      <c r="BP8" s="200"/>
      <c r="BQ8" s="200"/>
      <c r="BR8" s="200"/>
      <c r="BS8" s="200"/>
      <c r="BT8" s="200"/>
      <c r="BU8" s="200"/>
      <c r="BV8" s="200"/>
      <c r="BW8" s="200"/>
      <c r="BX8" s="200"/>
      <c r="BY8" s="200"/>
    </row>
    <row r="9" spans="1:77" ht="6.75" customHeight="1">
      <c r="A9" s="201"/>
      <c r="B9" s="439" t="s">
        <v>98</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1"/>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19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199"/>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1"/>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199"/>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97" t="s">
        <v>2</v>
      </c>
      <c r="B16" s="297"/>
      <c r="C16" s="297"/>
      <c r="D16" s="297"/>
      <c r="E16" s="297"/>
      <c r="F16" s="297"/>
      <c r="G16" s="297"/>
      <c r="H16" s="297"/>
      <c r="I16" s="297"/>
      <c r="J16" s="297"/>
      <c r="K16" s="297"/>
      <c r="L16" s="297"/>
      <c r="M16" s="297"/>
      <c r="N16" s="297"/>
      <c r="O16" s="297"/>
      <c r="P16" s="297"/>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13</v>
      </c>
      <c r="BI16" s="441"/>
      <c r="BJ16" s="440"/>
      <c r="BK16" s="440"/>
      <c r="BL16" s="440"/>
      <c r="BM16" s="440"/>
      <c r="BN16" s="440"/>
      <c r="BO16" s="440"/>
      <c r="BP16" s="306" t="s">
        <v>12</v>
      </c>
      <c r="BQ16" s="306"/>
      <c r="BR16" s="303"/>
      <c r="BS16" s="303"/>
      <c r="BT16" s="303"/>
      <c r="BU16" s="303"/>
      <c r="BV16" s="303"/>
      <c r="BW16" s="303"/>
      <c r="BX16" s="306" t="s">
        <v>11</v>
      </c>
      <c r="BY16" s="383"/>
    </row>
    <row r="17" spans="1:78" ht="6.75" customHeight="1">
      <c r="A17" s="297"/>
      <c r="B17" s="297"/>
      <c r="C17" s="297"/>
      <c r="D17" s="297"/>
      <c r="E17" s="297"/>
      <c r="F17" s="297"/>
      <c r="G17" s="297"/>
      <c r="H17" s="297"/>
      <c r="I17" s="297"/>
      <c r="J17" s="297"/>
      <c r="K17" s="297"/>
      <c r="L17" s="297"/>
      <c r="M17" s="297"/>
      <c r="N17" s="297"/>
      <c r="O17" s="297"/>
      <c r="P17" s="297"/>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 customHeight="1">
      <c r="A19" s="309" t="s">
        <v>3</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4</v>
      </c>
      <c r="AO19" s="313"/>
      <c r="AP19" s="313"/>
      <c r="AQ19" s="313"/>
      <c r="AR19" s="313"/>
      <c r="AS19" s="313"/>
      <c r="AT19" s="313"/>
      <c r="AU19" s="313"/>
      <c r="AV19" s="313"/>
      <c r="AW19" s="313"/>
      <c r="AX19" s="313"/>
      <c r="AY19" s="314"/>
      <c r="AZ19" s="315" t="s">
        <v>6</v>
      </c>
      <c r="BA19" s="316"/>
      <c r="BB19" s="317"/>
      <c r="BC19" s="317"/>
      <c r="BD19" s="317"/>
      <c r="BE19" s="317"/>
      <c r="BF19" s="317"/>
      <c r="BG19" s="376" t="s">
        <v>7</v>
      </c>
      <c r="BH19" s="376"/>
      <c r="BI19" s="317"/>
      <c r="BJ19" s="317"/>
      <c r="BK19" s="317"/>
      <c r="BL19" s="317"/>
      <c r="BM19" s="317"/>
      <c r="BN19" s="317"/>
      <c r="BO19" s="317"/>
      <c r="BP19" s="317"/>
      <c r="BQ19" s="317"/>
      <c r="BR19" s="317"/>
      <c r="BS19" s="206"/>
      <c r="BT19" s="206"/>
      <c r="BU19" s="206"/>
      <c r="BV19" s="206"/>
      <c r="BW19" s="206"/>
      <c r="BX19" s="206"/>
      <c r="BY19" s="207"/>
      <c r="BZ19" s="208"/>
    </row>
    <row r="20" spans="1:78" ht="9.9"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6"/>
      <c r="BT20" s="206"/>
      <c r="BU20" s="206"/>
      <c r="BV20" s="206"/>
      <c r="BW20" s="206"/>
      <c r="BX20" s="206"/>
      <c r="BY20" s="207"/>
      <c r="BZ20" s="208"/>
    </row>
    <row r="21" spans="1:78" ht="6.75" customHeight="1">
      <c r="A21" s="309" t="s">
        <v>167</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8"/>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 customHeight="1">
      <c r="A27" s="309" t="s">
        <v>3</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5</v>
      </c>
      <c r="AO27" s="310"/>
      <c r="AP27" s="310"/>
      <c r="AQ27" s="310"/>
      <c r="AR27" s="310"/>
      <c r="AS27" s="310"/>
      <c r="AT27" s="310"/>
      <c r="AU27" s="310"/>
      <c r="AV27" s="310"/>
      <c r="AW27" s="310"/>
      <c r="AX27" s="310"/>
      <c r="AY27" s="311"/>
      <c r="AZ27" s="481" t="s">
        <v>8</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 customHeight="1">
      <c r="A29" s="453" t="s">
        <v>93</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9</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14</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10</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299" t="s">
        <v>30</v>
      </c>
      <c r="B37" s="299"/>
      <c r="C37" s="299"/>
      <c r="D37" s="299"/>
      <c r="E37" s="299"/>
      <c r="F37" s="299"/>
      <c r="G37" s="299"/>
      <c r="H37" s="299"/>
      <c r="I37" s="299"/>
      <c r="J37" s="299"/>
      <c r="K37" s="299"/>
      <c r="L37" s="299"/>
      <c r="M37" s="299"/>
      <c r="N37" s="299"/>
      <c r="O37" s="299"/>
      <c r="P37" s="299"/>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299"/>
      <c r="B38" s="299"/>
      <c r="C38" s="299"/>
      <c r="D38" s="299"/>
      <c r="E38" s="299"/>
      <c r="F38" s="299"/>
      <c r="G38" s="299"/>
      <c r="H38" s="299"/>
      <c r="I38" s="299"/>
      <c r="J38" s="299"/>
      <c r="K38" s="299"/>
      <c r="L38" s="299"/>
      <c r="M38" s="299"/>
      <c r="N38" s="299"/>
      <c r="O38" s="299"/>
      <c r="P38" s="299"/>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300"/>
      <c r="B39" s="300"/>
      <c r="C39" s="300"/>
      <c r="D39" s="300"/>
      <c r="E39" s="300"/>
      <c r="F39" s="300"/>
      <c r="G39" s="300"/>
      <c r="H39" s="300"/>
      <c r="I39" s="300"/>
      <c r="J39" s="300"/>
      <c r="K39" s="300"/>
      <c r="L39" s="300"/>
      <c r="M39" s="300"/>
      <c r="N39" s="300"/>
      <c r="O39" s="300"/>
      <c r="P39" s="300"/>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319" t="s">
        <v>38</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customHeight="1">
      <c r="A42" s="318" t="s">
        <v>117</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118</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customHeight="1">
      <c r="A45" s="399" t="s">
        <v>20</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5"/>
      <c r="AG45" s="215"/>
      <c r="AH45" s="215"/>
      <c r="AI45" s="215"/>
      <c r="AJ45" s="215"/>
      <c r="AK45" s="215"/>
      <c r="AL45" s="215"/>
      <c r="AM45" s="215"/>
      <c r="AN45" s="215"/>
      <c r="AO45" s="285" t="s">
        <v>94</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5"/>
      <c r="BU45" s="215"/>
      <c r="BV45" s="215"/>
      <c r="BW45" s="215"/>
      <c r="BX45" s="215"/>
      <c r="BY45" s="215"/>
      <c r="BZ45" s="215"/>
    </row>
    <row r="46" spans="1:79" ht="9"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5"/>
      <c r="AG46" s="215"/>
      <c r="AH46" s="215"/>
      <c r="AI46" s="215"/>
      <c r="AJ46" s="215"/>
      <c r="AK46" s="215"/>
      <c r="AL46" s="215"/>
      <c r="AM46" s="215"/>
      <c r="AN46" s="215"/>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5"/>
      <c r="BU46" s="215"/>
      <c r="BV46" s="215"/>
      <c r="BW46" s="215"/>
      <c r="BX46" s="215"/>
      <c r="BY46" s="215"/>
      <c r="BZ46" s="215"/>
    </row>
    <row r="47" spans="1:79" ht="9"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3"/>
      <c r="AG47" s="213"/>
      <c r="AH47" s="213"/>
      <c r="AI47" s="213"/>
      <c r="AJ47" s="213"/>
      <c r="AK47" s="213"/>
      <c r="AL47" s="213"/>
      <c r="AM47" s="213"/>
      <c r="AN47" s="213"/>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3"/>
      <c r="BU47" s="213"/>
      <c r="BV47" s="213"/>
      <c r="BW47" s="213"/>
      <c r="BX47" s="213"/>
      <c r="BY47" s="213"/>
      <c r="BZ47" s="213"/>
    </row>
    <row r="48" spans="1:79" ht="9" customHeight="1">
      <c r="A48" s="285" t="s">
        <v>95</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3"/>
      <c r="AG48" s="213"/>
      <c r="AH48" s="213"/>
      <c r="AI48" s="213"/>
      <c r="AJ48" s="213"/>
      <c r="AK48" s="213"/>
      <c r="AL48" s="213"/>
      <c r="AM48" s="213"/>
      <c r="AN48" s="213"/>
      <c r="AO48" s="285" t="s">
        <v>96</v>
      </c>
      <c r="AP48" s="286"/>
      <c r="AQ48" s="286"/>
      <c r="AR48" s="286"/>
      <c r="AS48" s="286"/>
      <c r="AT48" s="286"/>
      <c r="AU48" s="286"/>
      <c r="AV48" s="286"/>
      <c r="AW48" s="286"/>
      <c r="AX48" s="286"/>
      <c r="AY48" s="286"/>
      <c r="AZ48" s="286"/>
      <c r="BA48" s="287"/>
      <c r="BB48" s="294"/>
      <c r="BC48" s="270"/>
      <c r="BD48" s="270"/>
      <c r="BE48" s="270"/>
      <c r="BF48" s="267" t="s">
        <v>13</v>
      </c>
      <c r="BG48" s="267"/>
      <c r="BH48" s="270"/>
      <c r="BI48" s="270"/>
      <c r="BJ48" s="270"/>
      <c r="BK48" s="270"/>
      <c r="BL48" s="267" t="s">
        <v>21</v>
      </c>
      <c r="BM48" s="267"/>
      <c r="BN48" s="270"/>
      <c r="BO48" s="270"/>
      <c r="BP48" s="270"/>
      <c r="BQ48" s="270"/>
      <c r="BR48" s="267" t="s">
        <v>11</v>
      </c>
      <c r="BS48" s="273"/>
      <c r="BT48" s="213"/>
      <c r="BU48" s="213"/>
      <c r="BV48" s="213"/>
      <c r="BW48" s="213"/>
      <c r="BX48" s="213"/>
      <c r="BY48" s="213"/>
      <c r="BZ48" s="213"/>
    </row>
    <row r="49" spans="1:78" ht="9"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3"/>
      <c r="AG49" s="213"/>
      <c r="AH49" s="213"/>
      <c r="AI49" s="213"/>
      <c r="AJ49" s="213"/>
      <c r="AK49" s="213"/>
      <c r="AL49" s="213"/>
      <c r="AM49" s="213"/>
      <c r="AN49" s="213"/>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3"/>
      <c r="BU49" s="213"/>
      <c r="BV49" s="213"/>
      <c r="BW49" s="213"/>
      <c r="BX49" s="213"/>
      <c r="BY49" s="213"/>
      <c r="BZ49" s="213"/>
    </row>
    <row r="50" spans="1:78" ht="9"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3"/>
      <c r="AG50" s="216"/>
      <c r="AH50" s="216"/>
      <c r="AI50" s="216"/>
      <c r="AJ50" s="216"/>
      <c r="AK50" s="216"/>
      <c r="AL50" s="216"/>
      <c r="AM50" s="216"/>
      <c r="AN50" s="216"/>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3"/>
      <c r="BU50" s="216"/>
      <c r="BV50" s="216"/>
      <c r="BW50" s="216"/>
      <c r="BX50" s="216"/>
      <c r="BY50" s="216"/>
      <c r="BZ50" s="216"/>
    </row>
    <row r="51" spans="1:78" ht="9" customHeight="1">
      <c r="A51" s="285" t="s">
        <v>97</v>
      </c>
      <c r="B51" s="286"/>
      <c r="C51" s="286"/>
      <c r="D51" s="286"/>
      <c r="E51" s="286"/>
      <c r="F51" s="286"/>
      <c r="G51" s="286"/>
      <c r="H51" s="286"/>
      <c r="I51" s="286"/>
      <c r="J51" s="286"/>
      <c r="K51" s="286"/>
      <c r="L51" s="286"/>
      <c r="M51" s="287"/>
      <c r="N51" s="294"/>
      <c r="O51" s="270"/>
      <c r="P51" s="270"/>
      <c r="Q51" s="270"/>
      <c r="R51" s="267" t="s">
        <v>13</v>
      </c>
      <c r="S51" s="267"/>
      <c r="T51" s="270"/>
      <c r="U51" s="270"/>
      <c r="V51" s="270"/>
      <c r="W51" s="270"/>
      <c r="X51" s="267" t="s">
        <v>21</v>
      </c>
      <c r="Y51" s="267"/>
      <c r="Z51" s="270"/>
      <c r="AA51" s="270"/>
      <c r="AB51" s="270"/>
      <c r="AC51" s="270"/>
      <c r="AD51" s="267" t="s">
        <v>11</v>
      </c>
      <c r="AE51" s="273"/>
      <c r="AF51" s="213"/>
      <c r="AG51" s="213"/>
      <c r="AH51" s="213"/>
      <c r="AI51" s="213"/>
      <c r="AJ51" s="213"/>
      <c r="AK51" s="213"/>
      <c r="AL51" s="213"/>
      <c r="AM51" s="213"/>
      <c r="AN51" s="213"/>
      <c r="AO51" s="213"/>
      <c r="AP51" s="213"/>
      <c r="AQ51" s="213"/>
      <c r="AR51" s="213"/>
      <c r="AS51" s="213"/>
      <c r="AT51" s="213"/>
      <c r="AU51" s="213"/>
    </row>
    <row r="52" spans="1:78" ht="9"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3"/>
      <c r="AG52" s="213"/>
      <c r="AH52" s="213"/>
      <c r="AI52" s="213"/>
      <c r="AJ52" s="213"/>
      <c r="AK52" s="213"/>
      <c r="AL52" s="213"/>
      <c r="AM52" s="213"/>
      <c r="AN52" s="213"/>
      <c r="AO52" s="213"/>
      <c r="AP52" s="213"/>
      <c r="AQ52" s="213"/>
      <c r="AR52" s="213"/>
      <c r="AS52" s="213"/>
      <c r="AT52" s="213"/>
      <c r="AU52" s="213"/>
    </row>
    <row r="53" spans="1:78" ht="9"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3"/>
      <c r="AG53" s="216"/>
      <c r="AH53" s="216"/>
      <c r="AI53" s="216"/>
      <c r="AJ53" s="216"/>
      <c r="AK53" s="216"/>
      <c r="AL53" s="216"/>
      <c r="AM53" s="216"/>
      <c r="AN53" s="216"/>
      <c r="AO53" s="213"/>
      <c r="AP53" s="216"/>
      <c r="AQ53" s="216"/>
      <c r="AR53" s="216"/>
      <c r="AS53" s="216"/>
      <c r="AT53" s="216"/>
      <c r="AU53" s="216"/>
    </row>
    <row r="54" spans="1:78" ht="8.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customHeight="1">
      <c r="A55" s="389" t="s">
        <v>40</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customHeight="1">
      <c r="A58" s="325" t="s">
        <v>22</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25</v>
      </c>
      <c r="AC58" s="362"/>
      <c r="AD58" s="362"/>
      <c r="AE58" s="362"/>
      <c r="AF58" s="362"/>
      <c r="AG58" s="362"/>
      <c r="AH58" s="363"/>
      <c r="AI58" s="370"/>
      <c r="AJ58" s="331"/>
      <c r="AK58" s="331"/>
      <c r="AL58" s="331"/>
      <c r="AM58" s="331"/>
      <c r="AN58" s="331"/>
      <c r="AO58" s="331"/>
      <c r="AP58" s="332"/>
      <c r="AQ58" s="325" t="s">
        <v>23</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24</v>
      </c>
      <c r="BO58" s="362"/>
      <c r="BP58" s="362"/>
      <c r="BQ58" s="362"/>
      <c r="BR58" s="362"/>
      <c r="BS58" s="363"/>
      <c r="BT58" s="370"/>
      <c r="BU58" s="331"/>
      <c r="BV58" s="331"/>
      <c r="BW58" s="331"/>
      <c r="BX58" s="331"/>
      <c r="BY58" s="332"/>
      <c r="BZ58" s="201"/>
    </row>
    <row r="59" spans="1:78" ht="12.75"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1"/>
    </row>
    <row r="60" spans="1:78" ht="12.75"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1"/>
    </row>
    <row r="61" spans="1:78" ht="20.100000000000001" customHeight="1">
      <c r="A61" s="337" t="s">
        <v>27</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28</v>
      </c>
      <c r="AC61" s="418"/>
      <c r="AD61" s="418"/>
      <c r="AE61" s="418"/>
      <c r="AF61" s="418"/>
      <c r="AG61" s="418"/>
      <c r="AH61" s="418"/>
      <c r="AI61" s="423"/>
      <c r="AJ61" s="424"/>
      <c r="AK61" s="424"/>
      <c r="AL61" s="424"/>
      <c r="AM61" s="424"/>
      <c r="AN61" s="424"/>
      <c r="AO61" s="424"/>
      <c r="AP61" s="425"/>
      <c r="AQ61" s="432" t="s">
        <v>3</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1"/>
    </row>
    <row r="62" spans="1:78" ht="12.75"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26</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1"/>
    </row>
    <row r="63" spans="1:78" ht="12.75"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1"/>
    </row>
    <row r="64" spans="1:78" ht="17.25" customHeight="1">
      <c r="A64" s="417" t="s">
        <v>29</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89" t="s">
        <v>41</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90" t="s">
        <v>166</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1"/>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1"/>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1"/>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1"/>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1"/>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1"/>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1"/>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1"/>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1"/>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1"/>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1"/>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1"/>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1"/>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1"/>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1"/>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1"/>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1"/>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1"/>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1"/>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1"/>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1"/>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1"/>
    </row>
    <row r="92" spans="1:78" ht="17.399999999999999">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3"/>
      <c r="AN133" s="213"/>
      <c r="AO133" s="213"/>
      <c r="AP133" s="213"/>
      <c r="AQ133" s="213"/>
      <c r="AR133" s="213"/>
      <c r="AS133" s="240"/>
      <c r="AT133" s="240"/>
      <c r="AU133" s="240"/>
      <c r="AV133" s="240"/>
      <c r="AW133" s="240"/>
      <c r="AX133" s="240"/>
      <c r="AY133" s="240"/>
      <c r="AZ133" s="240"/>
      <c r="BA133" s="213"/>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1"/>
    </row>
    <row r="134" spans="1:86" ht="6" customHeight="1">
      <c r="A134" s="213"/>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3"/>
      <c r="AN134" s="213"/>
      <c r="AO134" s="213"/>
      <c r="AP134" s="213"/>
      <c r="AQ134" s="213"/>
      <c r="AR134" s="213"/>
      <c r="AS134" s="240"/>
      <c r="AT134" s="240"/>
      <c r="AU134" s="240"/>
      <c r="AV134" s="240"/>
      <c r="AW134" s="240"/>
      <c r="AX134" s="240"/>
      <c r="AY134" s="240"/>
      <c r="AZ134" s="240"/>
      <c r="BA134" s="213"/>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1"/>
    </row>
    <row r="135" spans="1:86" ht="6" customHeight="1">
      <c r="A135" s="213"/>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3"/>
      <c r="X140" s="213"/>
      <c r="Y140" s="213"/>
      <c r="Z140" s="213"/>
      <c r="AA140" s="213"/>
      <c r="AB140" s="213"/>
      <c r="AC140" s="213"/>
      <c r="AD140" s="213"/>
      <c r="AE140" s="378"/>
      <c r="AF140" s="378"/>
      <c r="AG140" s="378"/>
      <c r="AH140" s="378"/>
      <c r="AI140" s="378"/>
      <c r="AJ140" s="378"/>
      <c r="AK140" s="378"/>
      <c r="AL140" s="378"/>
      <c r="AM140" s="378"/>
      <c r="AN140" s="378"/>
      <c r="AO140" s="378"/>
      <c r="AP140" s="378"/>
      <c r="AQ140" s="378"/>
      <c r="AR140" s="378"/>
      <c r="AS140" s="378"/>
      <c r="AT140" s="378"/>
      <c r="AU140" s="378"/>
      <c r="AV140" s="213"/>
      <c r="AW140" s="213"/>
      <c r="AX140" s="213"/>
      <c r="AY140" s="213"/>
      <c r="AZ140" s="213"/>
      <c r="BA140" s="213"/>
      <c r="BB140" s="213"/>
      <c r="BC140" s="213"/>
      <c r="BD140" s="213"/>
      <c r="BE140" s="379"/>
      <c r="BF140" s="379"/>
      <c r="BG140" s="379"/>
      <c r="BH140" s="379"/>
      <c r="BI140" s="379"/>
      <c r="BJ140" s="379"/>
      <c r="BK140" s="379"/>
      <c r="BL140" s="379"/>
      <c r="BM140" s="379"/>
      <c r="BN140" s="379"/>
      <c r="BO140" s="379"/>
      <c r="BP140" s="379"/>
      <c r="BQ140" s="379"/>
      <c r="BR140" s="379"/>
      <c r="BS140" s="379"/>
      <c r="BT140" s="379"/>
      <c r="BU140" s="379"/>
      <c r="BV140" s="379"/>
      <c r="BW140" s="213"/>
      <c r="BX140" s="213"/>
      <c r="BY140" s="213"/>
      <c r="BZ140" s="201"/>
    </row>
    <row r="141" spans="1:86" ht="9" customHeight="1">
      <c r="A141" s="213"/>
      <c r="B141" s="213"/>
      <c r="C141" s="213"/>
      <c r="D141" s="213"/>
      <c r="E141" s="213"/>
      <c r="F141" s="213"/>
      <c r="G141" s="213"/>
      <c r="H141" s="213"/>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3"/>
      <c r="BT141" s="213"/>
      <c r="BU141" s="213"/>
      <c r="BV141" s="213"/>
      <c r="BW141" s="213"/>
      <c r="BX141" s="213"/>
      <c r="BY141" s="213"/>
      <c r="BZ141" s="201"/>
    </row>
    <row r="142" spans="1:86" ht="6" customHeight="1">
      <c r="A142" s="213"/>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1"/>
    </row>
    <row r="143" spans="1:86" ht="6" customHeight="1">
      <c r="A143" s="213"/>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1"/>
    </row>
    <row r="144" spans="1:86" ht="6" customHeight="1">
      <c r="A144" s="213"/>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1"/>
    </row>
    <row r="145" spans="1:78" ht="6.75" customHeight="1">
      <c r="A145" s="213"/>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1"/>
    </row>
    <row r="146" spans="1:78" ht="6.75" customHeight="1">
      <c r="A146" s="213"/>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1"/>
    </row>
    <row r="147" spans="1:78" ht="6.75" customHeight="1">
      <c r="A147" s="213"/>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1"/>
    </row>
    <row r="148" spans="1:78" ht="6.75" customHeight="1">
      <c r="A148" s="213"/>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1"/>
    </row>
    <row r="149" spans="1:78" ht="6.75" customHeight="1">
      <c r="A149" s="213"/>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1"/>
    </row>
    <row r="150" spans="1:78" ht="6.75" customHeight="1">
      <c r="A150" s="213"/>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1"/>
    </row>
    <row r="151" spans="1:78" ht="6.75" customHeight="1">
      <c r="A151" s="213"/>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heetViews>
  <sheetFormatPr defaultColWidth="9" defaultRowHeight="17.399999999999999"/>
  <cols>
    <col min="1" max="1" width="5.44140625" style="86" customWidth="1"/>
    <col min="2" max="2" width="27.33203125" style="86" customWidth="1"/>
    <col min="3" max="8" width="10.77734375" style="86" customWidth="1"/>
    <col min="9" max="9" width="16.44140625" style="86" customWidth="1"/>
    <col min="10" max="10" width="9" style="86" hidden="1" customWidth="1"/>
    <col min="11" max="11" width="5.88671875" style="86" hidden="1" customWidth="1"/>
    <col min="12" max="12" width="9.6640625" style="86" hidden="1" customWidth="1"/>
    <col min="13" max="19" width="11.6640625" style="86" hidden="1" customWidth="1"/>
    <col min="20" max="20" width="11.6640625" style="86" customWidth="1"/>
    <col min="21" max="16384" width="9" style="86"/>
  </cols>
  <sheetData>
    <row r="1" spans="1:20" ht="34.5" customHeight="1" thickBot="1">
      <c r="A1" s="85" t="s">
        <v>31</v>
      </c>
      <c r="G1" s="103" t="s">
        <v>168</v>
      </c>
      <c r="H1" s="489"/>
      <c r="I1" s="489"/>
    </row>
    <row r="2" spans="1:20" ht="14.1" customHeight="1" thickBot="1">
      <c r="A2" s="511">
        <v>1</v>
      </c>
      <c r="B2" s="579" t="s">
        <v>132</v>
      </c>
      <c r="C2" s="575" t="s">
        <v>15</v>
      </c>
      <c r="D2" s="577" t="s">
        <v>16</v>
      </c>
      <c r="E2" s="574" t="s">
        <v>17</v>
      </c>
      <c r="F2" s="516" t="s">
        <v>19</v>
      </c>
      <c r="G2" s="559" t="s">
        <v>18</v>
      </c>
      <c r="H2" s="560" t="s">
        <v>32</v>
      </c>
      <c r="I2" s="87"/>
      <c r="N2" s="86" t="s">
        <v>142</v>
      </c>
    </row>
    <row r="3" spans="1:20" ht="14.1" customHeight="1" thickBot="1">
      <c r="A3" s="511"/>
      <c r="B3" s="580"/>
      <c r="C3" s="576"/>
      <c r="D3" s="578"/>
      <c r="E3" s="574"/>
      <c r="F3" s="517"/>
      <c r="G3" s="513"/>
      <c r="H3" s="561"/>
      <c r="I3" s="88" t="s">
        <v>65</v>
      </c>
      <c r="N3" s="556" t="s">
        <v>103</v>
      </c>
      <c r="O3" s="527" t="s">
        <v>105</v>
      </c>
      <c r="P3" s="527"/>
      <c r="Q3" s="89" t="s">
        <v>106</v>
      </c>
    </row>
    <row r="4" spans="1:20" ht="24.9" customHeight="1">
      <c r="A4" s="511"/>
      <c r="B4" s="90" t="s">
        <v>47</v>
      </c>
      <c r="C4" s="14"/>
      <c r="D4" s="15"/>
      <c r="E4" s="16"/>
      <c r="F4" s="17"/>
      <c r="G4" s="18"/>
      <c r="H4" s="91">
        <f>SUM(C4:G4)</f>
        <v>0</v>
      </c>
      <c r="I4" s="92">
        <f>H4-E4-G4</f>
        <v>0</v>
      </c>
      <c r="K4" s="568" t="s">
        <v>84</v>
      </c>
      <c r="L4" s="569"/>
      <c r="N4" s="557"/>
      <c r="O4" s="554" t="s">
        <v>67</v>
      </c>
      <c r="P4" s="555" t="s">
        <v>104</v>
      </c>
      <c r="Q4" s="528" t="s">
        <v>107</v>
      </c>
    </row>
    <row r="5" spans="1:20" ht="24.9" customHeight="1" thickBot="1">
      <c r="A5" s="511"/>
      <c r="B5" s="93" t="s">
        <v>85</v>
      </c>
      <c r="C5" s="34"/>
      <c r="D5" s="35"/>
      <c r="E5" s="36"/>
      <c r="F5" s="37"/>
      <c r="G5" s="38"/>
      <c r="H5" s="94">
        <f>SUM(C5:G5)</f>
        <v>0</v>
      </c>
      <c r="I5" s="95">
        <f>H5-E5-G5</f>
        <v>0</v>
      </c>
      <c r="K5" s="570"/>
      <c r="L5" s="571"/>
      <c r="N5" s="558"/>
      <c r="O5" s="554"/>
      <c r="P5" s="555"/>
      <c r="Q5" s="528"/>
    </row>
    <row r="6" spans="1:20" ht="24.9" customHeight="1" thickTop="1" thickBot="1">
      <c r="A6" s="511"/>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7" t="str">
        <f>IF(I4&lt;I5,"①","②")</f>
        <v>②</v>
      </c>
      <c r="L6" s="493"/>
      <c r="N6" s="98" t="b">
        <f>IF(OR(AND(O6,P6),Q6),TRUE)</f>
        <v>1</v>
      </c>
      <c r="O6" s="99" t="b">
        <f>IF(I6&lt;&gt;0,TRUE)</f>
        <v>0</v>
      </c>
      <c r="P6" s="100" t="b">
        <f>IF(I6&gt;I13,TRUE)</f>
        <v>0</v>
      </c>
      <c r="Q6" s="101" t="b">
        <f>IF(AND(H6=0,H13=0),TRUE)</f>
        <v>1</v>
      </c>
    </row>
    <row r="7" spans="1:20" ht="54" customHeight="1">
      <c r="A7" s="582" t="s">
        <v>109</v>
      </c>
      <c r="B7" s="526"/>
      <c r="C7" s="526"/>
      <c r="D7" s="526"/>
      <c r="E7" s="526"/>
      <c r="F7" s="526"/>
      <c r="G7" s="526"/>
      <c r="H7" s="526"/>
      <c r="I7" s="526"/>
    </row>
    <row r="8" spans="1:20" ht="18" thickBot="1">
      <c r="A8" s="526" t="s">
        <v>108</v>
      </c>
      <c r="B8" s="526"/>
      <c r="C8" s="526"/>
      <c r="D8" s="526"/>
      <c r="E8" s="526"/>
      <c r="F8" s="526"/>
      <c r="G8" s="526"/>
      <c r="H8" s="526"/>
      <c r="I8" s="526"/>
      <c r="M8" s="86" t="s">
        <v>99</v>
      </c>
    </row>
    <row r="9" spans="1:20">
      <c r="A9" s="526" t="s">
        <v>64</v>
      </c>
      <c r="B9" s="526"/>
      <c r="C9" s="526"/>
      <c r="D9" s="526"/>
      <c r="E9" s="526"/>
      <c r="F9" s="526"/>
      <c r="G9" s="526"/>
      <c r="H9" s="526"/>
      <c r="I9" s="526"/>
      <c r="K9" s="562" t="s">
        <v>112</v>
      </c>
      <c r="L9" s="563"/>
      <c r="M9" s="509" t="s">
        <v>15</v>
      </c>
      <c r="N9" s="509" t="s">
        <v>16</v>
      </c>
      <c r="O9" s="509" t="s">
        <v>17</v>
      </c>
      <c r="P9" s="531" t="s">
        <v>19</v>
      </c>
      <c r="Q9" s="529" t="s">
        <v>43</v>
      </c>
      <c r="R9" s="535" t="s">
        <v>32</v>
      </c>
      <c r="S9" s="102"/>
    </row>
    <row r="10" spans="1:20" ht="14.1" customHeight="1" thickBot="1">
      <c r="K10" s="564"/>
      <c r="L10" s="565"/>
      <c r="M10" s="510"/>
      <c r="N10" s="510"/>
      <c r="O10" s="510"/>
      <c r="P10" s="532"/>
      <c r="Q10" s="530"/>
      <c r="R10" s="535"/>
      <c r="S10" s="103" t="s">
        <v>66</v>
      </c>
    </row>
    <row r="11" spans="1:20" ht="12" customHeight="1" thickBot="1">
      <c r="A11" s="511">
        <v>2</v>
      </c>
      <c r="B11" s="581" t="s">
        <v>140</v>
      </c>
      <c r="C11" s="575" t="s">
        <v>15</v>
      </c>
      <c r="D11" s="577" t="s">
        <v>16</v>
      </c>
      <c r="E11" s="574" t="s">
        <v>17</v>
      </c>
      <c r="F11" s="516" t="s">
        <v>19</v>
      </c>
      <c r="G11" s="513" t="s">
        <v>43</v>
      </c>
      <c r="H11" s="560" t="s">
        <v>32</v>
      </c>
      <c r="I11" s="87"/>
      <c r="K11" s="566"/>
      <c r="L11" s="534"/>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1"/>
      <c r="B12" s="581"/>
      <c r="C12" s="576"/>
      <c r="D12" s="578"/>
      <c r="E12" s="574"/>
      <c r="F12" s="517"/>
      <c r="G12" s="513"/>
      <c r="H12" s="561"/>
      <c r="I12" s="88" t="s">
        <v>33</v>
      </c>
      <c r="K12" s="572" t="s">
        <v>151</v>
      </c>
      <c r="L12" s="248" t="s">
        <v>149</v>
      </c>
      <c r="M12" s="255">
        <f>IF(M11&gt;0,M11*-1,0)</f>
        <v>0</v>
      </c>
      <c r="N12" s="255">
        <f>IF(N11&gt;0,N11*-1,0)</f>
        <v>0</v>
      </c>
      <c r="O12" s="255">
        <f>IF(O11&gt;0,O11*-1,0)</f>
        <v>0</v>
      </c>
      <c r="P12" s="256">
        <f>IF(P11&gt;0,P11*-1,0)</f>
        <v>0</v>
      </c>
      <c r="Q12" s="251"/>
      <c r="R12" s="252"/>
      <c r="S12" s="253">
        <f>IF(S11&gt;0,S11*-1,0)</f>
        <v>0</v>
      </c>
    </row>
    <row r="13" spans="1:20" ht="24.9" customHeight="1" thickBot="1">
      <c r="A13" s="511"/>
      <c r="B13" s="581"/>
      <c r="C13" s="21"/>
      <c r="D13" s="22"/>
      <c r="E13" s="23"/>
      <c r="F13" s="24"/>
      <c r="G13" s="20">
        <v>0</v>
      </c>
      <c r="H13" s="108">
        <f>SUM(C13:G13)</f>
        <v>0</v>
      </c>
      <c r="I13" s="109">
        <f>H13-E13-G13</f>
        <v>0</v>
      </c>
      <c r="K13" s="573"/>
      <c r="L13" s="257" t="s">
        <v>150</v>
      </c>
      <c r="M13" s="258">
        <f>IF(M11&lt;0,M11*-1,0)</f>
        <v>0</v>
      </c>
      <c r="N13" s="258">
        <f>IF(N11&lt;0,N11*-1,0)</f>
        <v>0</v>
      </c>
      <c r="O13" s="258">
        <f>IF(O11&lt;0,O11*-1,0)</f>
        <v>0</v>
      </c>
      <c r="P13" s="259">
        <f>IF(P11&lt;0,P11*-1,0)</f>
        <v>0</v>
      </c>
      <c r="Q13" s="250"/>
      <c r="R13" s="249"/>
      <c r="S13" s="254">
        <f>IF(S11&lt;0,S11*-1,0)</f>
        <v>0</v>
      </c>
    </row>
    <row r="14" spans="1:20" ht="14.1" customHeight="1" thickBot="1">
      <c r="I14" s="111" t="s">
        <v>53</v>
      </c>
      <c r="R14" s="120"/>
      <c r="S14" s="121"/>
      <c r="T14" s="112"/>
    </row>
    <row r="15" spans="1:20" s="112" customFormat="1" ht="12.6" customHeight="1" thickBot="1">
      <c r="A15" s="518">
        <v>3</v>
      </c>
      <c r="B15" s="593" t="s">
        <v>158</v>
      </c>
      <c r="C15" s="600" t="s">
        <v>15</v>
      </c>
      <c r="D15" s="598" t="s">
        <v>16</v>
      </c>
      <c r="E15" s="597" t="s">
        <v>17</v>
      </c>
      <c r="F15" s="583" t="s">
        <v>19</v>
      </c>
      <c r="G15" s="585" t="s">
        <v>54</v>
      </c>
      <c r="H15" s="113"/>
      <c r="I15" s="113"/>
      <c r="K15" s="245" t="s">
        <v>153</v>
      </c>
      <c r="L15" s="114"/>
      <c r="M15" s="115"/>
      <c r="N15" s="115"/>
      <c r="O15" s="115"/>
      <c r="P15" s="115"/>
      <c r="Q15" s="114"/>
      <c r="R15" s="86"/>
      <c r="S15" s="86"/>
    </row>
    <row r="16" spans="1:20" s="112" customFormat="1" ht="12.6" customHeight="1">
      <c r="A16" s="519"/>
      <c r="B16" s="594"/>
      <c r="C16" s="601"/>
      <c r="D16" s="599"/>
      <c r="E16" s="584"/>
      <c r="F16" s="584"/>
      <c r="G16" s="586"/>
      <c r="H16" s="116"/>
      <c r="I16" s="116"/>
      <c r="K16" s="550" t="s">
        <v>154</v>
      </c>
      <c r="L16" s="551"/>
      <c r="M16" s="118" t="s">
        <v>79</v>
      </c>
      <c r="N16" s="118" t="s">
        <v>80</v>
      </c>
      <c r="O16" s="118" t="s">
        <v>81</v>
      </c>
      <c r="P16" s="119" t="s">
        <v>82</v>
      </c>
      <c r="Q16" s="114"/>
    </row>
    <row r="17" spans="1:20" s="112" customFormat="1" ht="24.9" customHeight="1">
      <c r="A17" s="519"/>
      <c r="B17" s="594"/>
      <c r="C17" s="25"/>
      <c r="D17" s="26"/>
      <c r="E17" s="27"/>
      <c r="F17" s="28"/>
      <c r="G17" s="117">
        <f>SUM(C17,D17,F17)</f>
        <v>0</v>
      </c>
      <c r="H17" s="113"/>
      <c r="I17" s="113"/>
      <c r="K17" s="591" t="s">
        <v>152</v>
      </c>
      <c r="L17" s="592"/>
      <c r="M17" s="260">
        <f>IF(C17&lt;0,C17,0)</f>
        <v>0</v>
      </c>
      <c r="N17" s="260">
        <f t="shared" ref="N17:P17" si="1">IF(D17&lt;0,D17,0)</f>
        <v>0</v>
      </c>
      <c r="O17" s="260">
        <f t="shared" si="1"/>
        <v>0</v>
      </c>
      <c r="P17" s="261">
        <f t="shared" si="1"/>
        <v>0</v>
      </c>
      <c r="Q17" s="114"/>
      <c r="R17" s="120"/>
      <c r="S17" s="121"/>
    </row>
    <row r="18" spans="1:20" s="112" customFormat="1" ht="18" thickBot="1">
      <c r="A18" s="520"/>
      <c r="B18" s="122" t="s">
        <v>159</v>
      </c>
      <c r="C18" s="30"/>
      <c r="D18" s="31"/>
      <c r="E18" s="32"/>
      <c r="F18" s="33"/>
      <c r="G18" s="123">
        <f>SUM(C18,D18,F18)</f>
        <v>0</v>
      </c>
      <c r="H18" s="113"/>
      <c r="I18" s="113"/>
      <c r="K18" s="548" t="s">
        <v>113</v>
      </c>
      <c r="L18" s="549"/>
      <c r="M18" s="124">
        <f>IF(C17&gt;0,C17,0)</f>
        <v>0</v>
      </c>
      <c r="N18" s="124">
        <f t="shared" ref="N18:P18" si="2">IF(D17&gt;0,D17,0)</f>
        <v>0</v>
      </c>
      <c r="O18" s="124">
        <f t="shared" si="2"/>
        <v>0</v>
      </c>
      <c r="P18" s="125">
        <f t="shared" si="2"/>
        <v>0</v>
      </c>
      <c r="Q18" s="114"/>
      <c r="R18" s="86"/>
      <c r="S18" s="86"/>
    </row>
    <row r="19" spans="1:20" s="112" customFormat="1" ht="13.5" customHeight="1">
      <c r="A19" s="587" t="s">
        <v>160</v>
      </c>
      <c r="B19" s="587"/>
      <c r="C19" s="587"/>
      <c r="D19" s="587"/>
      <c r="E19" s="587"/>
      <c r="F19" s="587"/>
      <c r="G19" s="587"/>
      <c r="H19" s="587"/>
      <c r="I19" s="587"/>
      <c r="T19" s="86"/>
    </row>
    <row r="20" spans="1:20" s="112" customFormat="1" ht="38.25" customHeight="1" thickBot="1">
      <c r="A20" s="587"/>
      <c r="B20" s="587"/>
      <c r="C20" s="587"/>
      <c r="D20" s="587"/>
      <c r="E20" s="587"/>
      <c r="F20" s="587"/>
      <c r="G20" s="587"/>
      <c r="H20" s="587"/>
      <c r="I20" s="587"/>
      <c r="T20" s="86"/>
    </row>
    <row r="21" spans="1:20" s="112" customFormat="1" ht="13.5" customHeight="1">
      <c r="A21" s="86"/>
      <c r="B21" s="86"/>
      <c r="C21" s="86"/>
      <c r="D21" s="86"/>
      <c r="E21" s="86"/>
      <c r="F21" s="86"/>
      <c r="G21" s="86"/>
      <c r="H21" s="86"/>
      <c r="I21" s="86"/>
      <c r="K21" s="536" t="s">
        <v>69</v>
      </c>
      <c r="L21" s="537"/>
      <c r="M21" s="126" t="s">
        <v>164</v>
      </c>
      <c r="N21" s="127" t="s">
        <v>165</v>
      </c>
      <c r="O21" s="128" t="s">
        <v>157</v>
      </c>
      <c r="P21" s="505" t="s">
        <v>75</v>
      </c>
      <c r="Q21" s="506"/>
      <c r="R21" s="129"/>
      <c r="S21" s="130"/>
      <c r="T21" s="86"/>
    </row>
    <row r="22" spans="1:20" s="112" customFormat="1" ht="24.9" customHeight="1">
      <c r="A22" s="511">
        <v>4</v>
      </c>
      <c r="B22" s="521" t="s">
        <v>52</v>
      </c>
      <c r="C22" s="131" t="s">
        <v>17</v>
      </c>
      <c r="D22" s="131" t="s">
        <v>36</v>
      </c>
      <c r="E22" s="131" t="s">
        <v>32</v>
      </c>
      <c r="F22" s="86"/>
      <c r="G22" s="86"/>
      <c r="H22" s="86"/>
      <c r="I22" s="86"/>
      <c r="K22" s="538"/>
      <c r="L22" s="539"/>
      <c r="M22" s="132" t="s">
        <v>71</v>
      </c>
      <c r="N22" s="133" t="s">
        <v>70</v>
      </c>
      <c r="O22" s="134" t="s">
        <v>72</v>
      </c>
      <c r="P22" s="507"/>
      <c r="Q22" s="508"/>
      <c r="R22" s="135" t="s">
        <v>73</v>
      </c>
      <c r="S22" s="136" t="s">
        <v>74</v>
      </c>
      <c r="T22" s="86"/>
    </row>
    <row r="23" spans="1:20" s="112" customFormat="1" ht="24.9" customHeight="1" thickBot="1">
      <c r="A23" s="511"/>
      <c r="B23" s="521"/>
      <c r="C23" s="104">
        <f>IF(E6&lt;E13,P24,0)</f>
        <v>0</v>
      </c>
      <c r="D23" s="29"/>
      <c r="E23" s="104">
        <f>SUM(C23:D23)</f>
        <v>0</v>
      </c>
      <c r="F23" s="86"/>
      <c r="G23" s="86"/>
      <c r="H23" s="86"/>
      <c r="I23" s="86"/>
      <c r="K23" s="538"/>
      <c r="L23" s="539"/>
      <c r="M23" s="137" t="s">
        <v>155</v>
      </c>
      <c r="N23" s="138" t="s">
        <v>156</v>
      </c>
      <c r="O23" s="139" t="s">
        <v>143</v>
      </c>
      <c r="P23" s="507"/>
      <c r="Q23" s="508"/>
      <c r="R23" s="140" t="s">
        <v>76</v>
      </c>
      <c r="S23" s="141" t="s">
        <v>68</v>
      </c>
      <c r="T23" s="86"/>
    </row>
    <row r="24" spans="1:20" ht="13.5" customHeight="1" thickBot="1">
      <c r="K24" s="540"/>
      <c r="L24" s="541"/>
      <c r="M24" s="142">
        <f>I6-I13</f>
        <v>0</v>
      </c>
      <c r="N24" s="143">
        <f>G17</f>
        <v>0</v>
      </c>
      <c r="O24" s="144">
        <f>IF(M24&gt;N24,M24-N24,0)</f>
        <v>0</v>
      </c>
      <c r="P24" s="552">
        <f>MIN(R24:S24)</f>
        <v>0</v>
      </c>
      <c r="Q24" s="553"/>
      <c r="R24" s="145">
        <f>O24-D23</f>
        <v>0</v>
      </c>
      <c r="S24" s="146">
        <f>E13+E17-E6</f>
        <v>0</v>
      </c>
    </row>
    <row r="25" spans="1:20" ht="12.6" customHeight="1" thickBot="1">
      <c r="A25" s="511">
        <v>5</v>
      </c>
      <c r="B25" s="581" t="s">
        <v>100</v>
      </c>
      <c r="C25" s="575" t="s">
        <v>15</v>
      </c>
      <c r="D25" s="577" t="s">
        <v>16</v>
      </c>
      <c r="E25" s="574" t="s">
        <v>17</v>
      </c>
      <c r="F25" s="516" t="s">
        <v>19</v>
      </c>
      <c r="G25" s="513" t="s">
        <v>18</v>
      </c>
      <c r="H25" s="560" t="s">
        <v>32</v>
      </c>
      <c r="I25" s="87"/>
    </row>
    <row r="26" spans="1:20" ht="12.6" customHeight="1">
      <c r="A26" s="511"/>
      <c r="B26" s="581"/>
      <c r="C26" s="576"/>
      <c r="D26" s="578"/>
      <c r="E26" s="574"/>
      <c r="F26" s="517"/>
      <c r="G26" s="513"/>
      <c r="H26" s="561"/>
      <c r="I26" s="88" t="s">
        <v>33</v>
      </c>
    </row>
    <row r="27" spans="1:20" ht="24.9" customHeight="1" thickBot="1">
      <c r="A27" s="511"/>
      <c r="B27" s="581"/>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 customHeight="1">
      <c r="A29" s="511">
        <v>6</v>
      </c>
      <c r="B29" s="595" t="s">
        <v>146</v>
      </c>
      <c r="C29" s="153" t="s">
        <v>145</v>
      </c>
      <c r="E29" s="154" t="s">
        <v>101</v>
      </c>
      <c r="F29" s="153" t="s">
        <v>147</v>
      </c>
      <c r="G29" s="153" t="s">
        <v>78</v>
      </c>
      <c r="H29" s="262" t="s">
        <v>162</v>
      </c>
      <c r="I29" s="155" t="s">
        <v>77</v>
      </c>
    </row>
    <row r="30" spans="1:20" ht="24.9" customHeight="1" thickBot="1">
      <c r="A30" s="511"/>
      <c r="B30" s="596"/>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11">
        <v>7</v>
      </c>
      <c r="B32" s="579" t="s">
        <v>133</v>
      </c>
      <c r="C32" s="575" t="s">
        <v>15</v>
      </c>
      <c r="D32" s="577" t="s">
        <v>16</v>
      </c>
      <c r="E32" s="574" t="s">
        <v>17</v>
      </c>
      <c r="F32" s="516" t="s">
        <v>19</v>
      </c>
      <c r="G32" s="513" t="s">
        <v>18</v>
      </c>
      <c r="H32" s="560" t="s">
        <v>32</v>
      </c>
      <c r="I32" s="87"/>
      <c r="K32" s="542" t="s">
        <v>131</v>
      </c>
      <c r="L32" s="543"/>
      <c r="M32" s="510" t="s">
        <v>15</v>
      </c>
      <c r="N32" s="510" t="s">
        <v>16</v>
      </c>
      <c r="O32" s="510" t="s">
        <v>17</v>
      </c>
      <c r="P32" s="510" t="s">
        <v>19</v>
      </c>
      <c r="Q32" s="533" t="s">
        <v>43</v>
      </c>
      <c r="R32" s="535" t="s">
        <v>32</v>
      </c>
      <c r="S32" s="102"/>
    </row>
    <row r="33" spans="1:19" ht="14.1" customHeight="1">
      <c r="A33" s="511"/>
      <c r="B33" s="580"/>
      <c r="C33" s="576"/>
      <c r="D33" s="578"/>
      <c r="E33" s="574"/>
      <c r="F33" s="517"/>
      <c r="G33" s="513"/>
      <c r="H33" s="561"/>
      <c r="I33" s="88" t="s">
        <v>33</v>
      </c>
      <c r="K33" s="544"/>
      <c r="L33" s="545"/>
      <c r="M33" s="510"/>
      <c r="N33" s="510"/>
      <c r="O33" s="510"/>
      <c r="P33" s="510"/>
      <c r="Q33" s="534"/>
      <c r="R33" s="535"/>
      <c r="S33" s="103" t="s">
        <v>66</v>
      </c>
    </row>
    <row r="34" spans="1:19" ht="24.9" customHeight="1">
      <c r="A34" s="511"/>
      <c r="B34" s="156" t="s">
        <v>47</v>
      </c>
      <c r="C34" s="60"/>
      <c r="D34" s="61"/>
      <c r="E34" s="62"/>
      <c r="F34" s="63"/>
      <c r="G34" s="64"/>
      <c r="H34" s="107">
        <f>SUM(C34:G34)</f>
        <v>0</v>
      </c>
      <c r="I34" s="157">
        <f>H34-E34-G34</f>
        <v>0</v>
      </c>
      <c r="K34" s="546"/>
      <c r="L34" s="547"/>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511"/>
      <c r="B35" s="158" t="s">
        <v>87</v>
      </c>
      <c r="C35" s="65"/>
      <c r="D35" s="66"/>
      <c r="E35" s="62"/>
      <c r="F35" s="67"/>
      <c r="G35" s="64"/>
      <c r="H35" s="107">
        <f>SUM(C35:G35)</f>
        <v>0</v>
      </c>
      <c r="I35" s="150">
        <f>H35-E35-G35</f>
        <v>0</v>
      </c>
    </row>
    <row r="36" spans="1:19" ht="18.75" customHeight="1">
      <c r="A36" s="526" t="s">
        <v>110</v>
      </c>
      <c r="B36" s="526"/>
      <c r="C36" s="526"/>
      <c r="D36" s="526"/>
      <c r="E36" s="526"/>
      <c r="F36" s="526"/>
      <c r="G36" s="526"/>
      <c r="H36" s="526"/>
      <c r="I36" s="526"/>
    </row>
    <row r="37" spans="1:19" ht="13.5" customHeight="1" thickBot="1"/>
    <row r="38" spans="1:19" ht="33" customHeight="1">
      <c r="A38" s="511">
        <v>8</v>
      </c>
      <c r="B38" s="159" t="s">
        <v>46</v>
      </c>
      <c r="C38" s="131" t="s">
        <v>15</v>
      </c>
      <c r="D38" s="131" t="s">
        <v>16</v>
      </c>
      <c r="E38" s="131" t="s">
        <v>19</v>
      </c>
      <c r="F38" s="131" t="s">
        <v>32</v>
      </c>
      <c r="M38" s="247"/>
      <c r="N38" s="244" t="s">
        <v>130</v>
      </c>
      <c r="O38" s="244" t="s">
        <v>129</v>
      </c>
      <c r="Q38" s="498" t="s">
        <v>127</v>
      </c>
      <c r="R38" s="499"/>
      <c r="S38" s="160" t="s">
        <v>128</v>
      </c>
    </row>
    <row r="39" spans="1:19" ht="24.9" customHeight="1">
      <c r="A39" s="511"/>
      <c r="B39" s="161" t="s">
        <v>88</v>
      </c>
      <c r="C39" s="68"/>
      <c r="D39" s="68"/>
      <c r="E39" s="68"/>
      <c r="F39" s="162">
        <f>SUM(C39:E39)</f>
        <v>0</v>
      </c>
      <c r="N39" s="110">
        <f>IF(AND(I34&lt;&gt;I35,H50="Ｂ"),E50,E49)</f>
        <v>0</v>
      </c>
      <c r="O39" s="243">
        <f>IF(AND(I34&lt;&gt;I35,H50="Ｂ"),C50,C49)</f>
        <v>0</v>
      </c>
      <c r="Q39" s="163">
        <v>0</v>
      </c>
      <c r="R39" s="19" t="s">
        <v>122</v>
      </c>
      <c r="S39" s="105">
        <v>1140</v>
      </c>
    </row>
    <row r="40" spans="1:19" ht="24.9" customHeight="1">
      <c r="A40" s="511"/>
      <c r="B40" s="161" t="s">
        <v>89</v>
      </c>
      <c r="C40" s="68"/>
      <c r="D40" s="68"/>
      <c r="E40" s="68"/>
      <c r="F40" s="162">
        <f>SUM(C40:E40)</f>
        <v>0</v>
      </c>
      <c r="Q40" s="163">
        <v>0.5</v>
      </c>
      <c r="R40" s="19" t="s">
        <v>123</v>
      </c>
      <c r="S40" s="105">
        <v>1368</v>
      </c>
    </row>
    <row r="41" spans="1:19" ht="24" customHeight="1">
      <c r="A41" s="514" t="s">
        <v>137</v>
      </c>
      <c r="B41" s="515"/>
      <c r="C41" s="515"/>
      <c r="D41" s="515"/>
      <c r="E41" s="515"/>
      <c r="F41" s="515"/>
      <c r="G41" s="515"/>
      <c r="H41" s="515"/>
      <c r="I41" s="515"/>
      <c r="Q41" s="163">
        <v>0.6</v>
      </c>
      <c r="R41" s="19" t="s">
        <v>124</v>
      </c>
      <c r="S41" s="105">
        <v>1596</v>
      </c>
    </row>
    <row r="42" spans="1:19" ht="24" customHeight="1">
      <c r="A42" s="515"/>
      <c r="B42" s="515"/>
      <c r="C42" s="515"/>
      <c r="D42" s="515"/>
      <c r="E42" s="515"/>
      <c r="F42" s="515"/>
      <c r="G42" s="515"/>
      <c r="H42" s="515"/>
      <c r="I42" s="515"/>
      <c r="Q42" s="163">
        <v>0.7</v>
      </c>
      <c r="R42" s="19" t="s">
        <v>125</v>
      </c>
      <c r="S42" s="105">
        <v>1824</v>
      </c>
    </row>
    <row r="43" spans="1:19" ht="22.5" customHeight="1">
      <c r="A43" s="515"/>
      <c r="B43" s="515"/>
      <c r="C43" s="515"/>
      <c r="D43" s="515"/>
      <c r="E43" s="515"/>
      <c r="F43" s="515"/>
      <c r="G43" s="515"/>
      <c r="H43" s="515"/>
      <c r="I43" s="515"/>
      <c r="Q43" s="163">
        <v>0.8</v>
      </c>
      <c r="R43" s="19" t="s">
        <v>126</v>
      </c>
      <c r="S43" s="105">
        <v>2052</v>
      </c>
    </row>
    <row r="44" spans="1:19" ht="22.5" customHeight="1" thickBot="1">
      <c r="A44" s="515"/>
      <c r="B44" s="515"/>
      <c r="C44" s="515"/>
      <c r="D44" s="515"/>
      <c r="E44" s="515"/>
      <c r="F44" s="515"/>
      <c r="G44" s="515"/>
      <c r="H44" s="515"/>
      <c r="I44" s="515"/>
      <c r="Q44" s="164">
        <v>0.9</v>
      </c>
      <c r="R44" s="165"/>
      <c r="S44" s="148">
        <v>2280</v>
      </c>
    </row>
    <row r="45" spans="1:19" ht="22.5" customHeight="1">
      <c r="A45" s="515"/>
      <c r="B45" s="515"/>
      <c r="C45" s="515"/>
      <c r="D45" s="515"/>
      <c r="E45" s="515"/>
      <c r="F45" s="515"/>
      <c r="G45" s="515"/>
      <c r="H45" s="515"/>
      <c r="I45" s="515"/>
    </row>
    <row r="46" spans="1:19">
      <c r="A46" s="526" t="s">
        <v>141</v>
      </c>
      <c r="B46" s="526"/>
      <c r="C46" s="526"/>
      <c r="D46" s="526"/>
      <c r="E46" s="526"/>
      <c r="F46" s="526"/>
      <c r="G46" s="526"/>
      <c r="H46" s="526"/>
      <c r="I46" s="526"/>
    </row>
    <row r="47" spans="1:19" ht="13.5" customHeight="1"/>
    <row r="48" spans="1:19" ht="24.9" customHeight="1">
      <c r="A48" s="518">
        <v>9</v>
      </c>
      <c r="B48" s="166" t="s">
        <v>50</v>
      </c>
      <c r="C48" s="524" t="s">
        <v>45</v>
      </c>
      <c r="D48" s="524"/>
      <c r="E48" s="524" t="s">
        <v>44</v>
      </c>
      <c r="F48" s="524"/>
      <c r="H48" s="521" t="s">
        <v>51</v>
      </c>
      <c r="I48" s="167"/>
    </row>
    <row r="49" spans="1:18" ht="24.9" customHeight="1">
      <c r="A49" s="519"/>
      <c r="B49" s="168" t="s">
        <v>49</v>
      </c>
      <c r="C49" s="523">
        <f>IFERROR(ROUNDDOWN(F39/I34*1/365,3),0)</f>
        <v>0</v>
      </c>
      <c r="D49" s="523"/>
      <c r="E49" s="525">
        <f>ROUNDDOWN(C49*I34,0)</f>
        <v>0</v>
      </c>
      <c r="F49" s="525"/>
      <c r="G49" s="86" t="s">
        <v>48</v>
      </c>
      <c r="H49" s="522"/>
      <c r="I49" s="169" t="s">
        <v>61</v>
      </c>
    </row>
    <row r="50" spans="1:18" ht="24.9" customHeight="1">
      <c r="A50" s="520"/>
      <c r="B50" s="168" t="s">
        <v>86</v>
      </c>
      <c r="C50" s="523">
        <f>IFERROR(ROUNDDOWN(F40/I35*1/365,3),0)</f>
        <v>0</v>
      </c>
      <c r="D50" s="523"/>
      <c r="E50" s="525">
        <f>ROUNDDOWN(C50*I35,0)</f>
        <v>0</v>
      </c>
      <c r="F50" s="525"/>
      <c r="G50" s="86" t="s">
        <v>48</v>
      </c>
      <c r="H50" s="264" t="s">
        <v>148</v>
      </c>
      <c r="I50" s="169" t="s">
        <v>62</v>
      </c>
    </row>
    <row r="51" spans="1:18" ht="13.5" customHeight="1"/>
    <row r="52" spans="1:18" ht="26.1" customHeight="1" thickBot="1">
      <c r="A52" s="511">
        <v>10</v>
      </c>
      <c r="B52" s="512" t="s">
        <v>138</v>
      </c>
      <c r="C52" s="131" t="s">
        <v>34</v>
      </c>
      <c r="D52" s="131" t="s">
        <v>83</v>
      </c>
      <c r="E52" s="172" t="s">
        <v>35</v>
      </c>
      <c r="L52" s="86" t="s">
        <v>111</v>
      </c>
    </row>
    <row r="53" spans="1:18" ht="26.1" customHeight="1">
      <c r="A53" s="511"/>
      <c r="B53" s="512"/>
      <c r="C53" s="173">
        <f>VLOOKUP(O39,Q39:S44,3)</f>
        <v>1140</v>
      </c>
      <c r="D53" s="110">
        <f>IF(I6&lt;N39,0,IF(I6-N39&gt;I30+C30,I30,IF(I6-N39-C30&gt;0,I6-N39-C30,0)))</f>
        <v>0</v>
      </c>
      <c r="E53" s="173">
        <f>C53*D53</f>
        <v>0</v>
      </c>
      <c r="L53" s="500" t="s">
        <v>91</v>
      </c>
      <c r="M53" s="501"/>
      <c r="N53" s="588" t="s">
        <v>134</v>
      </c>
      <c r="O53" s="589" t="s">
        <v>90</v>
      </c>
    </row>
    <row r="54" spans="1:18" ht="13.5" customHeight="1">
      <c r="L54" s="502"/>
      <c r="M54" s="503"/>
      <c r="N54" s="503"/>
      <c r="O54" s="590"/>
    </row>
    <row r="55" spans="1:18" ht="26.1" customHeight="1" thickBot="1">
      <c r="A55" s="511">
        <v>11</v>
      </c>
      <c r="B55" s="512" t="s">
        <v>139</v>
      </c>
      <c r="C55" s="131" t="s">
        <v>34</v>
      </c>
      <c r="D55" s="131" t="s">
        <v>83</v>
      </c>
      <c r="E55" s="172" t="s">
        <v>35</v>
      </c>
      <c r="L55" s="490">
        <f>I4*0.9</f>
        <v>0</v>
      </c>
      <c r="M55" s="491"/>
      <c r="N55" s="170">
        <f>I13</f>
        <v>0</v>
      </c>
      <c r="O55" s="171" t="b">
        <f>IF(L55&gt;=N55,TRUE)</f>
        <v>1</v>
      </c>
    </row>
    <row r="56" spans="1:18" ht="26.1" customHeight="1">
      <c r="A56" s="511"/>
      <c r="B56" s="512"/>
      <c r="C56" s="173">
        <f>S44</f>
        <v>2280</v>
      </c>
      <c r="D56" s="104">
        <f>I30-D53</f>
        <v>0</v>
      </c>
      <c r="E56" s="173">
        <f>C56*D56</f>
        <v>0</v>
      </c>
      <c r="L56" s="174"/>
      <c r="M56" s="174"/>
      <c r="N56" s="175"/>
    </row>
    <row r="57" spans="1:18" ht="13.5" customHeight="1" thickBot="1">
      <c r="L57" s="86" t="s">
        <v>161</v>
      </c>
    </row>
    <row r="58" spans="1:18" ht="30" customHeight="1">
      <c r="A58" s="176" t="s">
        <v>39</v>
      </c>
      <c r="B58" s="177" t="s">
        <v>102</v>
      </c>
      <c r="C58" s="103" t="str">
        <f>IF(AND(O55,Q60),"○","×")</f>
        <v>○</v>
      </c>
      <c r="L58" s="500" t="s">
        <v>92</v>
      </c>
      <c r="M58" s="501"/>
      <c r="N58" s="494" t="s">
        <v>120</v>
      </c>
      <c r="O58" s="178"/>
      <c r="P58" s="178"/>
      <c r="Q58" s="494" t="s">
        <v>136</v>
      </c>
      <c r="R58" s="495"/>
    </row>
    <row r="59" spans="1:18" ht="14.1" customHeight="1" thickBot="1">
      <c r="L59" s="502"/>
      <c r="M59" s="503"/>
      <c r="N59" s="504"/>
      <c r="O59" s="179" t="s">
        <v>121</v>
      </c>
      <c r="P59" s="180" t="s">
        <v>135</v>
      </c>
      <c r="Q59" s="496"/>
      <c r="R59" s="497"/>
    </row>
    <row r="60" spans="1:18" ht="30" customHeight="1" thickBot="1">
      <c r="A60" s="181">
        <v>12</v>
      </c>
      <c r="B60" s="182" t="s">
        <v>37</v>
      </c>
      <c r="C60" s="183">
        <f>IF(C58="○",E53+E56,"－")</f>
        <v>0</v>
      </c>
      <c r="F60" s="120"/>
      <c r="G60" s="184"/>
      <c r="L60" s="490">
        <f>I4*10%</f>
        <v>0</v>
      </c>
      <c r="M60" s="491"/>
      <c r="N60" s="185">
        <f>S34*-1</f>
        <v>0</v>
      </c>
      <c r="O60" s="186">
        <f>G17</f>
        <v>0</v>
      </c>
      <c r="P60" s="187">
        <f>N60-O60</f>
        <v>0</v>
      </c>
      <c r="Q60" s="492" t="b">
        <f>IF(L60&lt;=P60,TRUE)</f>
        <v>1</v>
      </c>
      <c r="R60" s="493"/>
    </row>
    <row r="61" spans="1:18" ht="14.1" customHeight="1"/>
    <row r="62" spans="1:18" ht="22.5" customHeight="1"/>
  </sheetData>
  <sheetProtection selectLockedCells="1"/>
  <mergeCells count="102">
    <mergeCell ref="L55:M55"/>
    <mergeCell ref="L53:M54"/>
    <mergeCell ref="N53:N54"/>
    <mergeCell ref="O53:O54"/>
    <mergeCell ref="K17:L17"/>
    <mergeCell ref="B15:B17"/>
    <mergeCell ref="B29:B30"/>
    <mergeCell ref="B22:B23"/>
    <mergeCell ref="F25:F26"/>
    <mergeCell ref="G25:G26"/>
    <mergeCell ref="E15:E16"/>
    <mergeCell ref="D15:D16"/>
    <mergeCell ref="C15:C16"/>
    <mergeCell ref="H25:H26"/>
    <mergeCell ref="A32:A35"/>
    <mergeCell ref="C32:C33"/>
    <mergeCell ref="D32:D33"/>
    <mergeCell ref="E32:E33"/>
    <mergeCell ref="D25:D26"/>
    <mergeCell ref="E25:E26"/>
    <mergeCell ref="A25:A27"/>
    <mergeCell ref="B25:B27"/>
    <mergeCell ref="C25:C26"/>
    <mergeCell ref="B32:B33"/>
    <mergeCell ref="A29:A30"/>
    <mergeCell ref="H32:H33"/>
    <mergeCell ref="B2:B3"/>
    <mergeCell ref="A11:A13"/>
    <mergeCell ref="B11:B13"/>
    <mergeCell ref="C11:C12"/>
    <mergeCell ref="D11:D12"/>
    <mergeCell ref="A7:I7"/>
    <mergeCell ref="A22:A23"/>
    <mergeCell ref="F15:F16"/>
    <mergeCell ref="G15:G16"/>
    <mergeCell ref="A19:I20"/>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46:I46"/>
    <mergeCell ref="E48:F48"/>
    <mergeCell ref="A38:A40"/>
    <mergeCell ref="H1:I1"/>
    <mergeCell ref="L60:M60"/>
    <mergeCell ref="Q60:R60"/>
    <mergeCell ref="Q58:R59"/>
    <mergeCell ref="Q38:R38"/>
    <mergeCell ref="L58:M59"/>
    <mergeCell ref="N58:N59"/>
    <mergeCell ref="P21:Q23"/>
    <mergeCell ref="N9:N10"/>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B5" sqref="B5:D5"/>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4" t="s">
        <v>144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6" t="s">
        <v>55</v>
      </c>
      <c r="B2" s="607" t="s">
        <v>115</v>
      </c>
      <c r="C2" s="607"/>
      <c r="D2" s="607"/>
      <c r="E2" s="608" t="s">
        <v>60</v>
      </c>
      <c r="F2" s="608" t="s">
        <v>59</v>
      </c>
      <c r="G2" s="604"/>
      <c r="H2" s="604"/>
      <c r="I2" s="604"/>
      <c r="J2" s="604"/>
      <c r="K2" s="604"/>
      <c r="L2" s="608" t="s">
        <v>63</v>
      </c>
      <c r="M2" s="604"/>
      <c r="N2" s="604"/>
      <c r="O2" s="604"/>
      <c r="P2" s="604"/>
      <c r="Q2" s="604"/>
      <c r="R2" s="610" t="s">
        <v>114</v>
      </c>
      <c r="S2" s="611"/>
      <c r="T2" s="611"/>
      <c r="U2" s="611"/>
      <c r="V2" s="611"/>
      <c r="W2" s="604" t="s">
        <v>58</v>
      </c>
      <c r="X2" s="605"/>
      <c r="Y2" s="605"/>
    </row>
    <row r="3" spans="1:25" s="5" customFormat="1" ht="93.75" customHeight="1">
      <c r="A3" s="606"/>
      <c r="B3" s="607"/>
      <c r="C3" s="607"/>
      <c r="D3" s="607"/>
      <c r="E3" s="609"/>
      <c r="F3" s="46" t="s">
        <v>56</v>
      </c>
      <c r="G3" s="47" t="s">
        <v>15</v>
      </c>
      <c r="H3" s="48" t="s">
        <v>16</v>
      </c>
      <c r="I3" s="48" t="s">
        <v>17</v>
      </c>
      <c r="J3" s="48" t="s">
        <v>19</v>
      </c>
      <c r="K3" s="49" t="s">
        <v>18</v>
      </c>
      <c r="L3" s="50" t="s">
        <v>56</v>
      </c>
      <c r="M3" s="47" t="s">
        <v>15</v>
      </c>
      <c r="N3" s="48" t="s">
        <v>16</v>
      </c>
      <c r="O3" s="48" t="s">
        <v>17</v>
      </c>
      <c r="P3" s="51" t="s">
        <v>19</v>
      </c>
      <c r="Q3" s="49" t="s">
        <v>43</v>
      </c>
      <c r="R3" s="50" t="s">
        <v>56</v>
      </c>
      <c r="S3" s="47" t="s">
        <v>15</v>
      </c>
      <c r="T3" s="48" t="s">
        <v>16</v>
      </c>
      <c r="U3" s="48" t="s">
        <v>17</v>
      </c>
      <c r="V3" s="49" t="s">
        <v>19</v>
      </c>
      <c r="W3" s="50" t="s">
        <v>56</v>
      </c>
      <c r="X3" s="48" t="s">
        <v>17</v>
      </c>
      <c r="Y3" s="49" t="s">
        <v>57</v>
      </c>
    </row>
    <row r="4" spans="1:25" ht="27" customHeight="1">
      <c r="A4" s="52">
        <v>1</v>
      </c>
      <c r="B4" s="603" t="str">
        <f>申請書!N21&amp;""</f>
        <v/>
      </c>
      <c r="C4" s="603"/>
      <c r="D4" s="603"/>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119</v>
      </c>
      <c r="S15" s="45"/>
      <c r="T15" s="58"/>
      <c r="U15" s="58"/>
      <c r="V15" s="45"/>
      <c r="W15" s="45"/>
      <c r="X15" s="58"/>
      <c r="Y15" s="45"/>
    </row>
    <row r="16" spans="1:25" ht="31.5" customHeight="1">
      <c r="A16" s="56" t="s">
        <v>163</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2022-06-01T02:39:15Z</dcterms:modified>
</cp:coreProperties>
</file>