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4サービス提供体制確保事業\申請様式\"/>
    </mc:Choice>
  </mc:AlternateContent>
  <xr:revisionPtr revIDLastSave="0" documentId="13_ncr:1_{E5F83E7B-5151-4F3F-B209-8CF87A76E8B7}" xr6:coauthVersionLast="47" xr6:coauthVersionMax="47" xr10:uidLastSave="{00000000-0000-0000-0000-000000000000}"/>
  <bookViews>
    <workbookView xWindow="-120" yWindow="-120" windowWidth="29040" windowHeight="15840" tabRatio="822" activeTab="3" xr2:uid="{00000000-000D-0000-FFFF-FFFF00000000}"/>
  </bookViews>
  <sheets>
    <sheet name="（はじめにお読みください）本申請書の使い方" sheetId="25" r:id="rId1"/>
    <sheet name="総括表" sheetId="20" r:id="rId2"/>
    <sheet name="申請額一覧 " sheetId="24" r:id="rId3"/>
    <sheet name="個票１" sheetId="19" r:id="rId4"/>
    <sheet name="個票2" sheetId="27" r:id="rId5"/>
    <sheet name="個票3" sheetId="28" r:id="rId6"/>
    <sheet name="個票4" sheetId="26" r:id="rId7"/>
  </sheets>
  <definedNames>
    <definedName name="_xlnm.Print_Area" localSheetId="3">個票１!$A$1:$AM$88</definedName>
    <definedName name="_xlnm.Print_Area" localSheetId="4">個票2!$A$1:$AM$88</definedName>
    <definedName name="_xlnm.Print_Area" localSheetId="5">個票3!$A$1:$AM$88</definedName>
    <definedName name="_xlnm.Print_Area" localSheetId="6">個票4!$A$1:$AM$88</definedName>
    <definedName name="_xlnm.Print_Area" localSheetId="2">'申請額一覧 '!$A$1:$M$28</definedName>
    <definedName name="_xlnm.Print_Area" localSheetId="1">総括表!$A$1:$AM$63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8" i="28" l="1"/>
  <c r="B128" i="28"/>
  <c r="C127" i="28"/>
  <c r="B127" i="28"/>
  <c r="C126" i="28"/>
  <c r="B126" i="28"/>
  <c r="C125" i="28"/>
  <c r="B125" i="28"/>
  <c r="C124" i="28"/>
  <c r="B124" i="28"/>
  <c r="C123" i="28"/>
  <c r="B123" i="28"/>
  <c r="C122" i="28"/>
  <c r="B122" i="28"/>
  <c r="C121" i="28"/>
  <c r="B121" i="28"/>
  <c r="C120" i="28"/>
  <c r="B120" i="28"/>
  <c r="C119" i="28"/>
  <c r="B119" i="28"/>
  <c r="C118" i="28"/>
  <c r="B118" i="28"/>
  <c r="C117" i="28"/>
  <c r="B117" i="28"/>
  <c r="C116" i="28"/>
  <c r="B116" i="28"/>
  <c r="C115" i="28"/>
  <c r="B115" i="28"/>
  <c r="F65" i="28"/>
  <c r="AI47" i="28" s="1"/>
  <c r="AA47" i="28"/>
  <c r="F45" i="28"/>
  <c r="AI13" i="28" s="1"/>
  <c r="AA13" i="28"/>
  <c r="C103" i="19"/>
  <c r="B103" i="19"/>
  <c r="C102" i="19"/>
  <c r="B102" i="19"/>
  <c r="C128" i="27"/>
  <c r="B128" i="27"/>
  <c r="C127" i="27"/>
  <c r="B127" i="27"/>
  <c r="C126" i="27"/>
  <c r="B126" i="27"/>
  <c r="C125" i="27"/>
  <c r="B125" i="27"/>
  <c r="C124" i="27"/>
  <c r="B124" i="27"/>
  <c r="C123" i="27"/>
  <c r="B123" i="27"/>
  <c r="C122" i="27"/>
  <c r="B122" i="27"/>
  <c r="C121" i="27"/>
  <c r="B121" i="27"/>
  <c r="C120" i="27"/>
  <c r="B120" i="27"/>
  <c r="C119" i="27"/>
  <c r="B119" i="27"/>
  <c r="C118" i="27"/>
  <c r="B118" i="27"/>
  <c r="C117" i="27"/>
  <c r="B117" i="27"/>
  <c r="C116" i="27"/>
  <c r="B116" i="27"/>
  <c r="C115" i="27"/>
  <c r="B115" i="27"/>
  <c r="F65" i="27"/>
  <c r="AI47" i="27" s="1"/>
  <c r="AA47" i="27"/>
  <c r="F45" i="27"/>
  <c r="AI13" i="27" s="1"/>
  <c r="AA13" i="27"/>
  <c r="C128" i="26"/>
  <c r="B128" i="26"/>
  <c r="C127" i="26"/>
  <c r="B127" i="26"/>
  <c r="C126" i="26"/>
  <c r="B126" i="26"/>
  <c r="C125" i="26"/>
  <c r="B125" i="26"/>
  <c r="C124" i="26"/>
  <c r="B124" i="26"/>
  <c r="C123" i="26"/>
  <c r="B123" i="26"/>
  <c r="C122" i="26"/>
  <c r="B122" i="26"/>
  <c r="C121" i="26"/>
  <c r="B121" i="26"/>
  <c r="C120" i="26"/>
  <c r="B120" i="26"/>
  <c r="C119" i="26"/>
  <c r="B119" i="26"/>
  <c r="C118" i="26"/>
  <c r="B118" i="26"/>
  <c r="C117" i="26"/>
  <c r="B117" i="26"/>
  <c r="C116" i="26"/>
  <c r="B116" i="26"/>
  <c r="C115" i="26"/>
  <c r="B115" i="26"/>
  <c r="F65" i="26"/>
  <c r="AI47" i="26" s="1"/>
  <c r="AA47" i="26"/>
  <c r="F45" i="26"/>
  <c r="AI13" i="26" s="1"/>
  <c r="AA13" i="26"/>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19" i="24"/>
  <c r="J11" i="24"/>
  <c r="J17" i="24"/>
  <c r="J12" i="24"/>
  <c r="J13" i="24"/>
  <c r="J16" i="24"/>
  <c r="J9" i="24"/>
  <c r="C6" i="24"/>
  <c r="J20" i="24"/>
  <c r="J8" i="24"/>
  <c r="J18" i="24"/>
  <c r="J14" i="24"/>
  <c r="J15" i="24"/>
  <c r="J7" i="24"/>
  <c r="J10" i="24"/>
  <c r="F65" i="19" l="1"/>
  <c r="AI47" i="19" s="1"/>
  <c r="F45" i="19"/>
  <c r="AI13" i="19" s="1"/>
  <c r="I9" i="24"/>
  <c r="I8" i="24"/>
  <c r="I7" i="24"/>
  <c r="E16" i="24"/>
  <c r="D18" i="24"/>
  <c r="G15" i="24"/>
  <c r="I12" i="24"/>
  <c r="I10" i="24"/>
  <c r="C19" i="24"/>
  <c r="C14" i="24"/>
  <c r="E8" i="24"/>
  <c r="G17" i="24"/>
  <c r="G16" i="24"/>
  <c r="C12" i="24"/>
  <c r="G7" i="24"/>
  <c r="I13" i="24"/>
  <c r="E7" i="24"/>
  <c r="E11" i="24"/>
  <c r="E20" i="24"/>
  <c r="I19" i="24"/>
  <c r="I20" i="24"/>
  <c r="C17" i="24"/>
  <c r="G8" i="24"/>
  <c r="I11" i="24"/>
  <c r="E19" i="24"/>
  <c r="D7" i="24"/>
  <c r="E17" i="24"/>
  <c r="E14" i="24"/>
  <c r="G9" i="24"/>
  <c r="I15" i="24"/>
  <c r="D19" i="24"/>
  <c r="D11" i="24"/>
  <c r="C7" i="24"/>
  <c r="E15" i="24"/>
  <c r="G18" i="24"/>
  <c r="E9" i="24"/>
  <c r="C9" i="24"/>
  <c r="D13" i="24"/>
  <c r="C15" i="24"/>
  <c r="D10" i="24"/>
  <c r="E10" i="24"/>
  <c r="D16" i="24"/>
  <c r="E13" i="24"/>
  <c r="G10" i="24"/>
  <c r="D12" i="24"/>
  <c r="D17" i="24"/>
  <c r="C13" i="24"/>
  <c r="G14" i="24"/>
  <c r="I18" i="24"/>
  <c r="D9" i="24"/>
  <c r="E6" i="24"/>
  <c r="D8" i="24"/>
  <c r="E12" i="24"/>
  <c r="G12" i="24"/>
  <c r="D14" i="24"/>
  <c r="E18" i="24"/>
  <c r="G13" i="24"/>
  <c r="C8" i="24"/>
  <c r="C20" i="24"/>
  <c r="C16" i="24"/>
  <c r="I16" i="24"/>
  <c r="D15" i="24"/>
  <c r="G11" i="24"/>
  <c r="G19" i="24"/>
  <c r="G20" i="24"/>
  <c r="I17" i="24"/>
  <c r="D20" i="24"/>
  <c r="I14" i="24"/>
  <c r="C18" i="24"/>
  <c r="C10" i="24"/>
  <c r="C11" i="24"/>
  <c r="J6" i="24"/>
  <c r="AD55" i="20" l="1"/>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10" i="24"/>
  <c r="F13" i="24"/>
  <c r="F18" i="24"/>
  <c r="F20" i="24"/>
  <c r="F7" i="24"/>
  <c r="F9" i="24"/>
  <c r="F15" i="24"/>
  <c r="F11" i="24"/>
  <c r="F12" i="24"/>
  <c r="F14" i="24"/>
  <c r="D6" i="24"/>
  <c r="F17" i="24"/>
  <c r="F19" i="24"/>
  <c r="F8" i="24"/>
  <c r="F16"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K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G6" authorId="0" shapeId="0" xr:uid="{540410F8-F630-4E3F-A36C-C131142368AF}">
      <text>
        <r>
          <rPr>
            <sz val="9"/>
            <color indexed="81"/>
            <rFont val="MS P ゴシック"/>
            <family val="3"/>
            <charset val="128"/>
          </rPr>
          <t>空白でご提出ください。</t>
        </r>
      </text>
    </comment>
    <comment ref="S16" authorId="0" shapeId="0" xr:uid="{0CD8DBDC-2AEC-4D19-B36A-B4385BF6FD7E}">
      <text>
        <r>
          <rPr>
            <sz val="9"/>
            <color indexed="81"/>
            <rFont val="MS P ゴシック"/>
            <family val="3"/>
            <charset val="128"/>
          </rPr>
          <t xml:space="preserve">「申請に関する担当者」に繋がる電話番号及びメールアドレス(必須)を記入すること。
</t>
        </r>
      </text>
    </comment>
    <comment ref="S17" authorId="0" shapeId="0" xr:uid="{6D44A25D-AC4A-4B95-9D63-644444CF062B}">
      <text>
        <r>
          <rPr>
            <sz val="9"/>
            <color indexed="81"/>
            <rFont val="MS P ゴシック"/>
            <family val="3"/>
            <charset val="128"/>
          </rPr>
          <t>代表者欄については、事業所ではなく申請法人の代表者職・氏名を記入すること。
※当該欄の職氏名が交付決定通知に記載されますので、正確に記入すること。</t>
        </r>
      </text>
    </comment>
    <comment ref="A19" authorId="0" shapeId="0" xr:uid="{0D176670-21EA-4D1B-9617-60151F879A6F}">
      <text>
        <r>
          <rPr>
            <sz val="9"/>
            <color indexed="81"/>
            <rFont val="MS P ゴシック"/>
            <family val="3"/>
            <charset val="128"/>
          </rPr>
          <t xml:space="preserve">以下については各個票の入力内容が自動で表示されるため、入力不要。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厚生労働省ネットワークシステム</author>
  </authors>
  <commentList>
    <comment ref="AG4" authorId="0" shapeId="0" xr:uid="{A86C7637-FB22-40B6-93FC-C302F905E159}">
      <text>
        <r>
          <rPr>
            <sz val="9"/>
            <color indexed="81"/>
            <rFont val="ＭＳ Ｐゴシック"/>
            <family val="3"/>
            <charset val="128"/>
            <scheme val="minor"/>
          </rPr>
          <t>介護サービスの指定を受けている場合は入力してください。</t>
        </r>
      </text>
    </comment>
    <comment ref="AG5" authorId="0" shapeId="0" xr:uid="{67ABE4C6-0BDD-4038-A90A-5357808CA207}">
      <text>
        <r>
          <rPr>
            <sz val="9"/>
            <color indexed="81"/>
            <rFont val="ＭＳ Ｐゴシック"/>
            <family val="3"/>
            <charset val="128"/>
            <scheme val="minor"/>
          </rPr>
          <t xml:space="preserve">定員によって基準単価が変動する場合のみ入力してください。
</t>
        </r>
      </text>
    </comment>
    <comment ref="AA13" authorId="1"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K25" authorId="0" shapeId="0" xr:uid="{5D8D6745-2553-43F3-B4C8-C5EBB51B345A}">
      <text>
        <r>
          <rPr>
            <sz val="9"/>
            <color indexed="81"/>
            <rFont val="MS P ゴシック"/>
            <family val="3"/>
            <charset val="128"/>
          </rPr>
          <t xml:space="preserve">衛生用品について、「衛生用品等一式」ではなく、品目を明示すること。
多岐に渡る場合は別紙添付も可。
</t>
        </r>
      </text>
    </comment>
    <comment ref="K27" authorId="0" shapeId="0" xr:uid="{5550AF05-E1B6-45E1-B011-F8DC160615B5}">
      <text>
        <r>
          <rPr>
            <sz val="9"/>
            <color indexed="81"/>
            <rFont val="MS P ゴシック"/>
            <family val="3"/>
            <charset val="128"/>
          </rPr>
          <t xml:space="preserve">時間外手当を対象とする場合は、対象期間と延べ時間を個票に明記し、賃金台帳や給与明細など個人毎の対象金額が分かる資料を証拠書類として添付すること。
また、危険手当等については支給基準を示すこと。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厚生労働省ネットワークシステム</author>
  </authors>
  <commentList>
    <comment ref="L4" authorId="0" shapeId="0" xr:uid="{E0C1BFEC-9A7D-4A38-A118-CC1D4C452E5B}">
      <text>
        <r>
          <rPr>
            <sz val="9"/>
            <color indexed="81"/>
            <rFont val="MS P ゴシック"/>
            <family val="3"/>
            <charset val="128"/>
          </rPr>
          <t>同一事業所でR3年度(R4.1/1～3/31)と、R4年度(R4.4/1～R5.3/31)の両年度の経費がある場合は、個票を分け、事業所名称の後ろに年度を記載すること。</t>
        </r>
      </text>
    </comment>
    <comment ref="AA13" authorId="1" shapeId="0" xr:uid="{18CAB899-19E3-4F78-8006-F3440A3CF51F}">
      <text>
        <r>
          <rPr>
            <sz val="9"/>
            <color indexed="81"/>
            <rFont val="MS P ゴシック"/>
            <family val="3"/>
            <charset val="128"/>
          </rPr>
          <t>｢サービス種別｣を選択し、定員を入力(短期入所系と入所施設・居住系）することで、基準額が表示されます。</t>
        </r>
      </text>
    </comment>
    <comment ref="K25" authorId="0" shapeId="0" xr:uid="{7DD49D81-2727-4780-805D-0B61A6BACED6}">
      <text>
        <r>
          <rPr>
            <sz val="9"/>
            <color indexed="81"/>
            <rFont val="MS P ゴシック"/>
            <family val="3"/>
            <charset val="128"/>
          </rPr>
          <t>施設内療養費を対象とする場合は、合計日数と内訳を左記のように記入すること。
日数は施設内療養を開始した日を0日目とし、施設内療養を終了した日(治癒日or入院日)までの日数でカウントすること(＝泊数でのカウントと同義)
例:4月1日から4月11日まで施設内療養した場合は10日(10万円）となる。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厚生労働省ネットワークシステム</author>
  </authors>
  <commentList>
    <comment ref="L4" authorId="0" shapeId="0" xr:uid="{5B90065B-511E-46DE-8463-648D29F8DC2B}">
      <text>
        <r>
          <rPr>
            <sz val="9"/>
            <color indexed="81"/>
            <rFont val="MS P ゴシック"/>
            <family val="3"/>
            <charset val="128"/>
          </rPr>
          <t>同一事業所でR3年度(R4.1/1～3/31)と、R4年度(R4.4/1～R5.3/31)の両年度の経費がある場合は、個票を分け、事業所名称の後ろに年度を記載すること。</t>
        </r>
      </text>
    </comment>
    <comment ref="AA13" authorId="1" shapeId="0" xr:uid="{3FD9EEEA-B3A2-4B8D-9B76-D79C1ADD914E}">
      <text>
        <r>
          <rPr>
            <sz val="9"/>
            <color indexed="81"/>
            <rFont val="MS P ゴシック"/>
            <family val="3"/>
            <charset val="128"/>
          </rPr>
          <t>｢サービス種別｣を選択し、定員を入力(短期入所系と入所施設・居住系）することで、基準額が表示されます。</t>
        </r>
      </text>
    </comment>
    <comment ref="K29" authorId="0" shapeId="0" xr:uid="{0CB2FB92-265D-4762-9A0C-B6775EAFFB02}">
      <text>
        <r>
          <rPr>
            <sz val="9"/>
            <color indexed="81"/>
            <rFont val="MS P ゴシック"/>
            <family val="3"/>
            <charset val="128"/>
          </rPr>
          <t xml:space="preserve">施設内療養費を対象とする場合は、日数の内訳を入力すること。
日数は、施設内療養を開始した日を0日目として、施設内療養日を終了した日（治癒日or入院日）までの日数でカウントすること（＝泊数でのカウントと同義）
</t>
        </r>
      </text>
    </comment>
    <comment ref="K30" authorId="0" shapeId="0" xr:uid="{C07A5D8A-17DE-47E3-B5F2-CC77ED28EE81}">
      <text>
        <r>
          <rPr>
            <sz val="9"/>
            <color indexed="81"/>
            <rFont val="MS P ゴシック"/>
            <family val="3"/>
            <charset val="128"/>
          </rPr>
          <t>4/8～7月末日までの間、施設内療養者が一定数以上発生している日について、1名につき1万円/日の追加補助が適用されます。詳細は要綱や県HP等をご確認ください。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9B46EB64-FB81-43A6-B7ED-5C9B0F4A358C}">
      <text>
        <r>
          <rPr>
            <sz val="9"/>
            <color indexed="81"/>
            <rFont val="MS P ゴシック"/>
            <family val="3"/>
            <charset val="128"/>
          </rPr>
          <t>｢サービス種別｣を選択し、定員を入力(短期入所系と入所施設・居住系）することで、基準額が表示されます。</t>
        </r>
      </text>
    </comment>
  </commentList>
</comments>
</file>

<file path=xl/sharedStrings.xml><?xml version="1.0" encoding="utf-8"?>
<sst xmlns="http://schemas.openxmlformats.org/spreadsheetml/2006/main" count="946" uniqueCount="253">
  <si>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</si>
  <si>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</si>
  <si>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</si>
  <si>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</si>
  <si>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</si>
  <si>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</si>
  <si>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</si>
  <si>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</si>
  <si>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</si>
  <si>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</si>
  <si>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</si>
  <si>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</si>
  <si>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</si>
  <si>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</si>
  <si>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</si>
  <si>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</si>
  <si>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</si>
  <si>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</si>
  <si>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</si>
  <si>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</si>
  <si>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</si>
  <si>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</si>
  <si>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</si>
  <si>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</si>
  <si>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</si>
  <si>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</si>
  <si>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</si>
  <si>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</si>
  <si>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</si>
  <si>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</si>
  <si>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</si>
  <si>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</si>
  <si>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</si>
  <si>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</si>
  <si>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</si>
  <si>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</si>
  <si>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</si>
  <si>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</si>
  <si>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</si>
  <si>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</si>
  <si>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</si>
  <si>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</si>
  <si>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</si>
  <si>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</si>
  <si>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</si>
  <si>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</si>
  <si>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</si>
  <si>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</si>
  <si>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</si>
  <si>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</si>
  <si>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</si>
  <si>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</si>
  <si>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</si>
  <si>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</si>
  <si>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</si>
  <si>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</si>
  <si>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</si>
  <si>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</si>
  <si>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</si>
  <si>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</si>
  <si>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</si>
  <si>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</si>
  <si>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</si>
  <si>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</si>
  <si>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</si>
  <si>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</si>
  <si>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</si>
  <si>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</si>
  <si>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</si>
  <si>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</si>
  <si>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</si>
  <si>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</si>
  <si>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</si>
  <si>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</si>
  <si>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</si>
  <si>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</si>
  <si>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</si>
  <si>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</si>
  <si>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</si>
  <si>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</si>
  <si>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</si>
  <si>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</si>
  <si>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</si>
  <si>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</si>
  <si>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</si>
  <si>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</si>
  <si>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</si>
  <si>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</si>
  <si>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</si>
  <si>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</si>
  <si>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</si>
  <si>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</si>
  <si>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</si>
  <si>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</si>
  <si>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</si>
  <si>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</si>
  <si>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</si>
  <si>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</si>
  <si>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</si>
  <si>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</si>
  <si>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</si>
  <si>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</si>
  <si>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</si>
  <si>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</si>
  <si>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</si>
  <si>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</si>
  <si>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</si>
  <si>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</si>
  <si>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</si>
  <si>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</si>
  <si>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</si>
  <si>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</si>
  <si>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</si>
  <si>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</si>
  <si>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</si>
  <si>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</si>
  <si>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</si>
  <si>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</si>
  <si>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</si>
  <si>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</si>
  <si>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</si>
  <si>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</si>
  <si>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</si>
  <si>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</si>
  <si>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</si>
  <si>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</si>
  <si>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</si>
  <si>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</si>
  <si>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</si>
  <si>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</si>
  <si>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</si>
  <si>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</si>
  <si>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</si>
  <si>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</si>
  <si>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</si>
  <si>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</si>
  <si>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</si>
  <si>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</si>
  <si>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</si>
  <si>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</si>
  <si>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</si>
  <si>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</si>
  <si>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</si>
  <si>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</si>
  <si>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</si>
  <si>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</si>
  <si>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</si>
  <si>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</si>
  <si>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</si>
  <si>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</si>
  <si>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</si>
  <si>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</si>
  <si>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</si>
  <si>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</si>
  <si>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</si>
  <si>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</si>
  <si>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</si>
  <si>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</si>
  <si>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</si>
  <si>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</si>
  <si>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</si>
  <si>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</si>
  <si>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</si>
  <si>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</si>
  <si>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</si>
  <si>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</si>
  <si>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</si>
  <si>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</si>
  <si>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</si>
  <si>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</si>
  <si>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</si>
  <si>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</si>
  <si>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</si>
  <si>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</si>
  <si>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</si>
  <si>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</si>
  <si>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</si>
  <si>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</si>
  <si>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</si>
  <si>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</si>
  <si>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</si>
  <si>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</si>
  <si>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</si>
  <si>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</si>
  <si>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</si>
  <si>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</si>
  <si>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</si>
  <si>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</si>
  <si>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　奈良県知事</t>
    <rPh sb="1" eb="4">
      <t>ナラケン</t>
    </rPh>
    <rPh sb="4" eb="6">
      <t>チジ</t>
    </rPh>
    <phoneticPr fontId="2"/>
  </si>
  <si>
    <t>第２－１号様式（第４条関係）</t>
    <rPh sb="0" eb="1">
      <t>ダイ</t>
    </rPh>
    <rPh sb="4" eb="5">
      <t>ゴウ</t>
    </rPh>
    <rPh sb="5" eb="7">
      <t>ヨウシキ</t>
    </rPh>
    <rPh sb="8" eb="9">
      <t>ダイ</t>
    </rPh>
    <rPh sb="10" eb="11">
      <t>ジョウ</t>
    </rPh>
    <rPh sb="11" eb="13">
      <t>カンケイ</t>
    </rPh>
    <phoneticPr fontId="2"/>
  </si>
  <si>
    <t>（様式２－１）事業所・施設別申請額一覧</t>
    <rPh sb="1" eb="3">
      <t>ヨウシキ</t>
    </rPh>
    <rPh sb="7" eb="10">
      <t>ジギョウショ</t>
    </rPh>
    <rPh sb="11" eb="13">
      <t>シセツ</t>
    </rPh>
    <rPh sb="13" eb="14">
      <t>ベツ</t>
    </rPh>
    <rPh sb="14" eb="17">
      <t>シンセイガク</t>
    </rPh>
    <rPh sb="17" eb="19">
      <t>イチラン</t>
    </rPh>
    <phoneticPr fontId="2"/>
  </si>
  <si>
    <t>(様式２－２）事業所・施設別個票</t>
    <rPh sb="1" eb="3">
      <t>ヨウシキ</t>
    </rPh>
    <rPh sb="7" eb="10">
      <t>ジギョウショ</t>
    </rPh>
    <rPh sb="11" eb="13">
      <t>シセツ</t>
    </rPh>
    <rPh sb="13" eb="14">
      <t>ベツ</t>
    </rPh>
    <rPh sb="14" eb="16">
      <t>コヒョウ</t>
    </rPh>
    <phoneticPr fontId="2"/>
  </si>
  <si>
    <t>本Excelを各事業所に配布し、様式２－２（個票）を記入するように依頼　</t>
    <rPh sb="0" eb="1">
      <t>ホン</t>
    </rPh>
    <rPh sb="7" eb="8">
      <t>カク</t>
    </rPh>
    <rPh sb="8" eb="11">
      <t>ジギョウショ</t>
    </rPh>
    <rPh sb="12" eb="14">
      <t>ハイフ</t>
    </rPh>
    <rPh sb="16" eb="18">
      <t>ヨウシキ</t>
    </rPh>
    <rPh sb="22" eb="24">
      <t>コヒョウ</t>
    </rPh>
    <rPh sb="26" eb="28">
      <t>キニュウ</t>
    </rPh>
    <rPh sb="33" eb="35">
      <t>イライ</t>
    </rPh>
    <phoneticPr fontId="2"/>
  </si>
  <si>
    <t xml:space="preserve">様式２－２（個票●）の着色セルを入力（黄色セル：必要情報の入力・該当する取組内容のチェック、緑色セル：クリックしてプルダウンから選択）し、事業者（法人本部）へ返送
</t>
    <rPh sb="0" eb="2">
      <t>ヨウシキ</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69" eb="72">
      <t>ジギョウシャ</t>
    </rPh>
    <rPh sb="73" eb="75">
      <t>ホウジン</t>
    </rPh>
    <rPh sb="75" eb="77">
      <t>ホンブ</t>
    </rPh>
    <rPh sb="79" eb="81">
      <t>ヘンソウ</t>
    </rPh>
    <phoneticPr fontId="2"/>
  </si>
  <si>
    <t>様式２－１（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3" eb="16">
      <t>シンセイガク</t>
    </rPh>
    <rPh sb="16" eb="18">
      <t>イチラン</t>
    </rPh>
    <rPh sb="20" eb="24">
      <t>ゼンジギョウショ</t>
    </rPh>
    <rPh sb="24" eb="25">
      <t>ブン</t>
    </rPh>
    <rPh sb="26" eb="27">
      <t>タダ</t>
    </rPh>
    <rPh sb="29" eb="31">
      <t>ハンエイ</t>
    </rPh>
    <rPh sb="37" eb="39">
      <t>カクニン</t>
    </rPh>
    <rPh sb="62" eb="63">
      <t>ギョウ</t>
    </rPh>
    <rPh sb="75" eb="76">
      <t>ミギ</t>
    </rPh>
    <phoneticPr fontId="2"/>
  </si>
  <si>
    <t>個票及び様式２－１の内容が第２－１号様式（総括表）にも正しく反映されていることを確認するとともに、第２－１号様式の記入欄（黄色セル）を記載</t>
    <rPh sb="0" eb="2">
      <t>コヒョウ</t>
    </rPh>
    <rPh sb="2" eb="3">
      <t>オヨ</t>
    </rPh>
    <rPh sb="4" eb="6">
      <t>ヨウシキ</t>
    </rPh>
    <rPh sb="10" eb="12">
      <t>ナイヨウ</t>
    </rPh>
    <rPh sb="13" eb="14">
      <t>ダイ</t>
    </rPh>
    <rPh sb="17" eb="18">
      <t>ゴウ</t>
    </rPh>
    <rPh sb="18" eb="20">
      <t>ヨウシキ</t>
    </rPh>
    <rPh sb="21" eb="24">
      <t>ソウカツヒョウ</t>
    </rPh>
    <rPh sb="27" eb="28">
      <t>タダ</t>
    </rPh>
    <rPh sb="30" eb="32">
      <t>ハンエイ</t>
    </rPh>
    <rPh sb="40" eb="42">
      <t>カクニン</t>
    </rPh>
    <rPh sb="49" eb="50">
      <t>ダイ</t>
    </rPh>
    <rPh sb="53" eb="54">
      <t>ゴウ</t>
    </rPh>
    <rPh sb="54" eb="56">
      <t>ヨウシキ</t>
    </rPh>
    <rPh sb="57" eb="60">
      <t>キニュウラン</t>
    </rPh>
    <rPh sb="61" eb="63">
      <t>キイロ</t>
    </rPh>
    <rPh sb="67" eb="69">
      <t>キサイ</t>
    </rPh>
    <phoneticPr fontId="2"/>
  </si>
  <si>
    <t>　「基準単価(a)」及び「基準単価(d)」は、別表第２－２（第２条関係）に記載された基準単価を記入すること。</t>
    <rPh sb="2" eb="4">
      <t>キジュン</t>
    </rPh>
    <rPh sb="4" eb="6">
      <t>タンカ</t>
    </rPh>
    <rPh sb="10" eb="11">
      <t>オヨ</t>
    </rPh>
    <rPh sb="13" eb="15">
      <t>キジュン</t>
    </rPh>
    <rPh sb="15" eb="17">
      <t>タンカ</t>
    </rPh>
    <phoneticPr fontId="2"/>
  </si>
  <si>
    <t>令和４年度新型コロナウイルス感染症流行下における介護サービス事業所等の</t>
    <phoneticPr fontId="2"/>
  </si>
  <si>
    <t>令和４年度新型コロナウイルス感染症流行下における介護サービス事業所等のサービス提供体制確保事業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</si>
  <si>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補助金申請書</t>
    <rPh sb="0" eb="3">
      <t>ホジョキン</t>
    </rPh>
    <rPh sb="3" eb="6">
      <t>シンセイショ</t>
    </rPh>
    <phoneticPr fontId="2"/>
  </si>
  <si>
    <t>デイサービス奈良</t>
    <rPh sb="6" eb="8">
      <t>ナラ</t>
    </rPh>
    <phoneticPr fontId="2"/>
  </si>
  <si>
    <t>2900000001</t>
    <phoneticPr fontId="2"/>
  </si>
  <si>
    <t>ﾃﾞｲｻｰﾋﾞｽﾅﾗ</t>
    <phoneticPr fontId="2"/>
  </si>
  <si>
    <t>630</t>
    <phoneticPr fontId="2"/>
  </si>
  <si>
    <t>8501</t>
    <phoneticPr fontId="2"/>
  </si>
  <si>
    <t>奈良県奈良市登大路町30番地</t>
    <phoneticPr fontId="2"/>
  </si>
  <si>
    <t>奈良　太郎</t>
    <phoneticPr fontId="2"/>
  </si>
  <si>
    <t>nara@nara.com</t>
    <phoneticPr fontId="2"/>
  </si>
  <si>
    <t>0742-27-8532</t>
  </si>
  <si>
    <t>衛生用品</t>
    <rPh sb="0" eb="2">
      <t>エイセイ</t>
    </rPh>
    <rPh sb="2" eb="4">
      <t>ヨウヒン</t>
    </rPh>
    <phoneticPr fontId="2"/>
  </si>
  <si>
    <t>危険手当</t>
    <rPh sb="0" eb="2">
      <t>キケン</t>
    </rPh>
    <rPh sb="2" eb="4">
      <t>テアテ</t>
    </rPh>
    <phoneticPr fontId="2"/>
  </si>
  <si>
    <t>ヘルパーステーション奈良</t>
    <rPh sb="10" eb="12">
      <t>ナラ</t>
    </rPh>
    <phoneticPr fontId="2"/>
  </si>
  <si>
    <t>ﾍﾙﾊﾞｰｽﾃｰｼｮﾝﾅﾗ</t>
    <phoneticPr fontId="2"/>
  </si>
  <si>
    <t>衛生用品</t>
    <rPh sb="0" eb="2">
      <t>エイセイ</t>
    </rPh>
    <rPh sb="2" eb="4">
      <t>ヨウヒン</t>
    </rPh>
    <phoneticPr fontId="2"/>
  </si>
  <si>
    <t>手袋20箱</t>
    <rPh sb="0" eb="2">
      <t>テブクロ</t>
    </rPh>
    <rPh sb="4" eb="5">
      <t>ハコ</t>
    </rPh>
    <phoneticPr fontId="2"/>
  </si>
  <si>
    <t>防護着5箱</t>
    <rPh sb="0" eb="2">
      <t>ボウゴ</t>
    </rPh>
    <rPh sb="2" eb="3">
      <t>ギ</t>
    </rPh>
    <rPh sb="4" eb="5">
      <t>ハコ</t>
    </rPh>
    <phoneticPr fontId="2"/>
  </si>
  <si>
    <t>2900000002</t>
    <phoneticPr fontId="2"/>
  </si>
  <si>
    <t>ｶｲｺﾞﾛｳｼﾞﾝﾎｹﾝｼｾﾂﾅﾗ</t>
    <phoneticPr fontId="2"/>
  </si>
  <si>
    <t>施設内療養</t>
    <rPh sb="0" eb="3">
      <t>シセツナイ</t>
    </rPh>
    <rPh sb="3" eb="5">
      <t>リョウヨウ</t>
    </rPh>
    <phoneticPr fontId="2"/>
  </si>
  <si>
    <t>施設消毒費</t>
    <rPh sb="0" eb="2">
      <t>シセツ</t>
    </rPh>
    <rPh sb="2" eb="4">
      <t>ショウドク</t>
    </rPh>
    <rPh sb="4" eb="5">
      <t>ヒ</t>
    </rPh>
    <phoneticPr fontId="2"/>
  </si>
  <si>
    <t>株式会社奈良</t>
    <rPh sb="0" eb="2">
      <t>カブシキ</t>
    </rPh>
    <rPh sb="2" eb="4">
      <t>カイシャ</t>
    </rPh>
    <rPh sb="4" eb="6">
      <t>ナラ</t>
    </rPh>
    <phoneticPr fontId="2"/>
  </si>
  <si>
    <t>ｶﾌﾞｼｷｶｲｼｬﾅﾗ</t>
    <phoneticPr fontId="2"/>
  </si>
  <si>
    <t>630</t>
    <phoneticPr fontId="2"/>
  </si>
  <si>
    <t>奈良県奈良市登大路町30番地</t>
    <rPh sb="0" eb="3">
      <t>ナラケン</t>
    </rPh>
    <rPh sb="3" eb="6">
      <t>ナラシ</t>
    </rPh>
    <rPh sb="6" eb="10">
      <t>ノボリオオジチョウ</t>
    </rPh>
    <rPh sb="12" eb="14">
      <t>バンチ</t>
    </rPh>
    <phoneticPr fontId="2"/>
  </si>
  <si>
    <t>nara@nara.com</t>
    <phoneticPr fontId="2"/>
  </si>
  <si>
    <t>0742-27-8532</t>
    <phoneticPr fontId="2"/>
  </si>
  <si>
    <t>代表取締役</t>
    <rPh sb="0" eb="5">
      <t>ダイヒョウトリシマリヤク</t>
    </rPh>
    <phoneticPr fontId="2"/>
  </si>
  <si>
    <t>奈良　太郎</t>
    <rPh sb="0" eb="2">
      <t>ナラ</t>
    </rPh>
    <rPh sb="3" eb="5">
      <t>タロウ</t>
    </rPh>
    <phoneticPr fontId="2"/>
  </si>
  <si>
    <t>奈良　花子</t>
    <rPh sb="0" eb="2">
      <t>ナラ</t>
    </rPh>
    <rPh sb="3" eb="5">
      <t>ハナコ</t>
    </rPh>
    <phoneticPr fontId="2"/>
  </si>
  <si>
    <t>8501</t>
    <phoneticPr fontId="2"/>
  </si>
  <si>
    <t>総務部</t>
    <rPh sb="0" eb="3">
      <t>ソウムブ</t>
    </rPh>
    <phoneticPr fontId="2"/>
  </si>
  <si>
    <t>4/10業者委託分</t>
    <rPh sb="4" eb="6">
      <t>ギョウシャ</t>
    </rPh>
    <rPh sb="6" eb="8">
      <t>イタク</t>
    </rPh>
    <rPh sb="8" eb="9">
      <t>ブン</t>
    </rPh>
    <phoneticPr fontId="2"/>
  </si>
  <si>
    <t>介護老人保健施設奈良(R3年度分）</t>
    <rPh sb="0" eb="8">
      <t>カイゴロウジンホケンシセツ</t>
    </rPh>
    <rPh sb="8" eb="10">
      <t>ナラ</t>
    </rPh>
    <rPh sb="13" eb="16">
      <t>ネンドブン</t>
    </rPh>
    <phoneticPr fontId="2"/>
  </si>
  <si>
    <t>介護老人保健施設奈良(R4年度分）</t>
    <rPh sb="0" eb="8">
      <t>カイゴロウジンホケンシセツ</t>
    </rPh>
    <rPh sb="8" eb="10">
      <t>ナラ</t>
    </rPh>
    <rPh sb="13" eb="16">
      <t>ネンドブン</t>
    </rPh>
    <phoneticPr fontId="2"/>
  </si>
  <si>
    <t>容器代～処理費用一式</t>
    <rPh sb="0" eb="2">
      <t>ヨウキ</t>
    </rPh>
    <rPh sb="2" eb="3">
      <t>ダイ</t>
    </rPh>
    <rPh sb="4" eb="6">
      <t>ショリ</t>
    </rPh>
    <rPh sb="6" eb="8">
      <t>ヒヨウ</t>
    </rPh>
    <rPh sb="8" eb="10">
      <t>イッシキ</t>
    </rPh>
    <phoneticPr fontId="2"/>
  </si>
  <si>
    <t>1万円×追加補助対象延べ10日間</t>
    <rPh sb="1" eb="3">
      <t>マンエン</t>
    </rPh>
    <rPh sb="4" eb="6">
      <t>ツイカ</t>
    </rPh>
    <rPh sb="6" eb="8">
      <t>ホジョ</t>
    </rPh>
    <rPh sb="8" eb="10">
      <t>タイショウ</t>
    </rPh>
    <rPh sb="10" eb="11">
      <t>ノ</t>
    </rPh>
    <rPh sb="14" eb="16">
      <t>ニチカン</t>
    </rPh>
    <phoneticPr fontId="2"/>
  </si>
  <si>
    <t>施設内の消毒一式（委託費用）</t>
    <rPh sb="0" eb="3">
      <t>シセツナイ</t>
    </rPh>
    <rPh sb="4" eb="6">
      <t>ショウドク</t>
    </rPh>
    <rPh sb="6" eb="8">
      <t>イッシキ</t>
    </rPh>
    <rPh sb="9" eb="11">
      <t>イタク</t>
    </rPh>
    <rPh sb="11" eb="13">
      <t>ヒヨウ</t>
    </rPh>
    <phoneticPr fontId="2"/>
  </si>
  <si>
    <t>時間外割増手当</t>
    <rPh sb="0" eb="3">
      <t>ジカンガイ</t>
    </rPh>
    <rPh sb="3" eb="5">
      <t>ワリマシ</t>
    </rPh>
    <rPh sb="5" eb="7">
      <t>テアテ</t>
    </rPh>
    <phoneticPr fontId="2"/>
  </si>
  <si>
    <t>感染性廃棄物処理費</t>
    <rPh sb="0" eb="2">
      <t>カンセン</t>
    </rPh>
    <rPh sb="2" eb="3">
      <t>セイ</t>
    </rPh>
    <rPh sb="3" eb="6">
      <t>ハイキブツ</t>
    </rPh>
    <rPh sb="6" eb="8">
      <t>ショリ</t>
    </rPh>
    <rPh sb="8" eb="9">
      <t>ヒ</t>
    </rPh>
    <phoneticPr fontId="2"/>
  </si>
  <si>
    <t>緊急雇用</t>
    <phoneticPr fontId="2"/>
  </si>
  <si>
    <t>感染した職員の代替職員1名を、○月○日～■月■日の間、緊急雇用。</t>
    <rPh sb="0" eb="2">
      <t>カンセン</t>
    </rPh>
    <rPh sb="4" eb="6">
      <t>ショクイン</t>
    </rPh>
    <rPh sb="25" eb="26">
      <t>カン</t>
    </rPh>
    <phoneticPr fontId="2"/>
  </si>
  <si>
    <t>消毒・清掃費用</t>
    <rPh sb="0" eb="2">
      <t>ショウドク</t>
    </rPh>
    <rPh sb="3" eb="5">
      <t>セイソウ</t>
    </rPh>
    <rPh sb="5" eb="7">
      <t>ヒヨウ</t>
    </rPh>
    <phoneticPr fontId="2"/>
  </si>
  <si>
    <t>消毒液20本</t>
    <rPh sb="0" eb="3">
      <t>ショウドクエキ</t>
    </rPh>
    <rPh sb="5" eb="6">
      <t>ホン</t>
    </rPh>
    <phoneticPr fontId="2"/>
  </si>
  <si>
    <t>2900000003</t>
    <phoneticPr fontId="2"/>
  </si>
  <si>
    <t>使い捨て食器一式</t>
    <rPh sb="0" eb="1">
      <t>ツカ</t>
    </rPh>
    <rPh sb="2" eb="3">
      <t>ス</t>
    </rPh>
    <rPh sb="4" eb="6">
      <t>ショッキ</t>
    </rPh>
    <rPh sb="6" eb="8">
      <t>イッシキ</t>
    </rPh>
    <phoneticPr fontId="2"/>
  </si>
  <si>
    <t>消毒液30本</t>
    <rPh sb="0" eb="3">
      <t>ショウドクエキ</t>
    </rPh>
    <rPh sb="5" eb="6">
      <t>ホン</t>
    </rPh>
    <phoneticPr fontId="2"/>
  </si>
  <si>
    <t>防護着10ケース</t>
    <rPh sb="0" eb="2">
      <t>ボウゴ</t>
    </rPh>
    <rPh sb="2" eb="3">
      <t>キ</t>
    </rPh>
    <phoneticPr fontId="2"/>
  </si>
  <si>
    <t>施設内療養追加補助</t>
    <rPh sb="0" eb="3">
      <t>シセツナイ</t>
    </rPh>
    <rPh sb="3" eb="5">
      <t>リョウヨウ</t>
    </rPh>
    <rPh sb="5" eb="7">
      <t>ツイカ</t>
    </rPh>
    <rPh sb="7" eb="9">
      <t>ホジョ</t>
    </rPh>
    <phoneticPr fontId="2"/>
  </si>
  <si>
    <t>職員のコロナ対応危険手当（4/10～4/15の間に出勤した職員に3千円/日を支給、職員5名分）</t>
    <rPh sb="0" eb="2">
      <t>ショクイン</t>
    </rPh>
    <rPh sb="6" eb="8">
      <t>タイオウ</t>
    </rPh>
    <rPh sb="8" eb="10">
      <t>キケン</t>
    </rPh>
    <rPh sb="10" eb="12">
      <t>テアテ</t>
    </rPh>
    <rPh sb="23" eb="24">
      <t>カン</t>
    </rPh>
    <rPh sb="25" eb="27">
      <t>シュッキン</t>
    </rPh>
    <rPh sb="29" eb="31">
      <t>ショクイン</t>
    </rPh>
    <rPh sb="33" eb="35">
      <t>センエン</t>
    </rPh>
    <rPh sb="36" eb="37">
      <t>ニチ</t>
    </rPh>
    <rPh sb="38" eb="40">
      <t>シキュウ</t>
    </rPh>
    <rPh sb="41" eb="43">
      <t>ショクイン</t>
    </rPh>
    <rPh sb="44" eb="46">
      <t>メイブン</t>
    </rPh>
    <phoneticPr fontId="2"/>
  </si>
  <si>
    <t>職員の時間外手当（4/10～4/15の間、職員5名分、延べ20時間分）</t>
    <rPh sb="0" eb="2">
      <t>ショクイン</t>
    </rPh>
    <rPh sb="3" eb="6">
      <t>ジカンガイ</t>
    </rPh>
    <rPh sb="6" eb="8">
      <t>テアテ</t>
    </rPh>
    <rPh sb="19" eb="20">
      <t>カン</t>
    </rPh>
    <rPh sb="21" eb="23">
      <t>ショクイン</t>
    </rPh>
    <rPh sb="24" eb="25">
      <t>メイ</t>
    </rPh>
    <rPh sb="25" eb="26">
      <t>ブン</t>
    </rPh>
    <rPh sb="27" eb="28">
      <t>ノ</t>
    </rPh>
    <rPh sb="31" eb="33">
      <t>ジカン</t>
    </rPh>
    <rPh sb="33" eb="34">
      <t>ブン</t>
    </rPh>
    <phoneticPr fontId="2"/>
  </si>
  <si>
    <t>1万円×延べ15日間（施設内療養者2名）</t>
    <rPh sb="1" eb="3">
      <t>マンエン</t>
    </rPh>
    <rPh sb="4" eb="5">
      <t>ノ</t>
    </rPh>
    <rPh sb="8" eb="10">
      <t>ニチカン</t>
    </rPh>
    <rPh sb="11" eb="14">
      <t>シセツナイ</t>
    </rPh>
    <rPh sb="14" eb="17">
      <t>リョウヨウシャ</t>
    </rPh>
    <rPh sb="18" eb="19">
      <t>メイ</t>
    </rPh>
    <phoneticPr fontId="2"/>
  </si>
  <si>
    <t>1万円×延べ35日間（施設内療養者5名）</t>
    <rPh sb="1" eb="3">
      <t>マンエン</t>
    </rPh>
    <rPh sb="4" eb="5">
      <t>ノ</t>
    </rPh>
    <rPh sb="8" eb="10">
      <t>ニチカン</t>
    </rPh>
    <rPh sb="11" eb="14">
      <t>シセツナイ</t>
    </rPh>
    <rPh sb="14" eb="17">
      <t>リョウヨウシャ</t>
    </rPh>
    <rPh sb="18" eb="19">
      <t>メイ</t>
    </rPh>
    <phoneticPr fontId="2"/>
  </si>
  <si>
    <t>マスク20箱</t>
    <rPh sb="5" eb="6">
      <t>ハコ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</si>
</sst>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1"/>
      <name val="ＭＳ Ｐゴシック"/>
      <family val="3"/>
      <charset val="128"/>
      <scheme val="minor"/>
    </font>
    <font>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19">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4" xfId="0" applyNumberFormat="1" applyFont="1" applyBorder="1" applyAlignment="1">
      <alignment horizontal="center" vertical="top"/>
    </xf>
    <xf numFmtId="0" fontId="6" fillId="0" borderId="34" xfId="0" applyFont="1" applyBorder="1" applyAlignment="1">
      <alignment horizontal="center" vertical="top"/>
    </xf>
    <xf numFmtId="49" fontId="6" fillId="0" borderId="34" xfId="0" applyNumberFormat="1" applyFont="1" applyBorder="1" applyAlignment="1">
      <alignment horizontal="left" vertical="top" wrapText="1"/>
    </xf>
    <xf numFmtId="0" fontId="6" fillId="0" borderId="34"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7" xfId="0" applyFont="1" applyFill="1" applyBorder="1" applyAlignment="1">
      <alignment horizontal="left" vertical="center"/>
    </xf>
    <xf numFmtId="0" fontId="10" fillId="2" borderId="58" xfId="0" applyFont="1" applyFill="1" applyBorder="1" applyAlignment="1">
      <alignment vertical="center"/>
    </xf>
    <xf numFmtId="0" fontId="10" fillId="2" borderId="58" xfId="0" applyFont="1" applyFill="1" applyBorder="1" applyAlignment="1">
      <alignment horizontal="center" vertical="center"/>
    </xf>
    <xf numFmtId="0" fontId="10" fillId="0" borderId="58" xfId="0" applyFont="1" applyFill="1" applyBorder="1">
      <alignment vertical="center"/>
    </xf>
    <xf numFmtId="0" fontId="10" fillId="0" borderId="59" xfId="0" applyFont="1" applyFill="1" applyBorder="1">
      <alignment vertical="center"/>
    </xf>
    <xf numFmtId="0" fontId="16" fillId="2" borderId="60"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1" xfId="0" applyFont="1" applyFill="1" applyBorder="1" applyAlignment="1">
      <alignment vertical="center"/>
    </xf>
    <xf numFmtId="0" fontId="10" fillId="0" borderId="0" xfId="0" applyFont="1" applyFill="1" applyAlignment="1">
      <alignment vertical="center"/>
    </xf>
    <xf numFmtId="0" fontId="16" fillId="2" borderId="60"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1" xfId="0" applyFont="1" applyFill="1" applyBorder="1" applyAlignment="1">
      <alignment horizontal="left" vertical="center"/>
    </xf>
    <xf numFmtId="0" fontId="8" fillId="2" borderId="0" xfId="0" applyFont="1" applyFill="1" applyBorder="1" applyAlignment="1">
      <alignment vertical="center"/>
    </xf>
    <xf numFmtId="0" fontId="8" fillId="2" borderId="61"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0" xfId="0" applyFont="1" applyFill="1" applyBorder="1">
      <alignment vertical="center"/>
    </xf>
    <xf numFmtId="0" fontId="10" fillId="2" borderId="0" xfId="0" applyFont="1" applyFill="1" applyBorder="1">
      <alignment vertical="center"/>
    </xf>
    <xf numFmtId="0" fontId="10" fillId="0" borderId="61" xfId="0" applyFont="1" applyFill="1" applyBorder="1">
      <alignment vertical="center"/>
    </xf>
    <xf numFmtId="0" fontId="16" fillId="0" borderId="62" xfId="0" applyFont="1" applyFill="1" applyBorder="1">
      <alignment vertical="center"/>
    </xf>
    <xf numFmtId="0" fontId="10" fillId="0" borderId="63" xfId="0" applyFont="1" applyFill="1" applyBorder="1">
      <alignment vertical="center"/>
    </xf>
    <xf numFmtId="0" fontId="10" fillId="0" borderId="64"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4"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5" xfId="0" applyFont="1" applyFill="1" applyBorder="1" applyAlignment="1">
      <alignment horizontal="center" vertical="center"/>
    </xf>
    <xf numFmtId="178" fontId="10" fillId="0" borderId="34"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4"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6" xfId="4" applyNumberFormat="1" applyFont="1" applyBorder="1" applyAlignment="1">
      <alignment horizontal="right" vertical="center" shrinkToFit="1"/>
    </xf>
    <xf numFmtId="178" fontId="10" fillId="0" borderId="36" xfId="4" applyNumberFormat="1" applyFont="1" applyFill="1" applyBorder="1" applyAlignment="1">
      <alignment horizontal="right" vertical="center" shrinkToFit="1"/>
    </xf>
    <xf numFmtId="178" fontId="10" fillId="0" borderId="37" xfId="0" applyNumberFormat="1" applyFont="1" applyBorder="1" applyAlignment="1">
      <alignment horizontal="center" vertical="center" shrinkToFit="1"/>
    </xf>
    <xf numFmtId="178" fontId="10" fillId="0" borderId="42" xfId="0" applyNumberFormat="1" applyFont="1" applyBorder="1" applyAlignment="1">
      <alignment horizontal="center" vertical="center" shrinkToFit="1"/>
    </xf>
    <xf numFmtId="178" fontId="10" fillId="0" borderId="37"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3" xfId="4" applyNumberFormat="1" applyFont="1" applyFill="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51"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1"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9" fillId="0" borderId="0" xfId="0" applyFont="1" applyAlignment="1">
      <alignment horizontal="left" vertical="top"/>
    </xf>
    <xf numFmtId="0" fontId="19" fillId="0" borderId="0" xfId="0" applyFont="1">
      <alignment vertical="center"/>
    </xf>
    <xf numFmtId="0" fontId="19" fillId="0" borderId="34"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4"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0" xfId="0" applyFont="1" applyBorder="1" applyAlignment="1">
      <alignment vertical="center"/>
    </xf>
    <xf numFmtId="0" fontId="12" fillId="0" borderId="0" xfId="0" applyFont="1" applyBorder="1">
      <alignment vertical="center"/>
    </xf>
    <xf numFmtId="0" fontId="11" fillId="0" borderId="0" xfId="0" applyFont="1" applyBorder="1" applyAlignment="1">
      <alignment horizontal="right" vertical="center"/>
    </xf>
    <xf numFmtId="0" fontId="18" fillId="0" borderId="0" xfId="0" applyFont="1" applyBorder="1">
      <alignment vertical="center"/>
    </xf>
    <xf numFmtId="0" fontId="18" fillId="0" borderId="0" xfId="0" applyFont="1" applyBorder="1" applyAlignment="1">
      <alignment horizontal="left" vertical="center"/>
    </xf>
    <xf numFmtId="176" fontId="12" fillId="0" borderId="2" xfId="0" applyNumberFormat="1" applyFont="1" applyBorder="1" applyAlignment="1">
      <alignment vertical="center"/>
    </xf>
    <xf numFmtId="0" fontId="11" fillId="0" borderId="2" xfId="0" applyFont="1" applyBorder="1" applyAlignment="1">
      <alignment horizontal="center" vertical="center"/>
    </xf>
    <xf numFmtId="0" fontId="11" fillId="0" borderId="6" xfId="0" applyFont="1" applyBorder="1">
      <alignment vertical="center"/>
    </xf>
    <xf numFmtId="0" fontId="7"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0"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0" xfId="0" applyFont="1" applyFill="1" applyBorder="1" applyAlignment="1">
      <alignment horizontal="left" vertical="center"/>
    </xf>
    <xf numFmtId="0" fontId="22" fillId="0" borderId="34" xfId="0" applyFont="1" applyBorder="1" applyAlignment="1">
      <alignment horizontal="left" vertical="top" wrapText="1"/>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Border="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Fill="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65" xfId="0" applyFont="1" applyBorder="1" applyAlignment="1">
      <alignment horizontal="left" vertical="center" wrapText="1"/>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8" fillId="0" borderId="66" xfId="0" applyFont="1" applyBorder="1" applyAlignment="1">
      <alignment horizontal="left" vertical="center" wrapText="1"/>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67"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10" fillId="3" borderId="34" xfId="0" applyFont="1" applyFill="1" applyBorder="1" applyAlignment="1">
      <alignment horizontal="center" vertical="center" shrinkToFit="1"/>
    </xf>
    <xf numFmtId="0" fontId="7" fillId="3" borderId="34"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4"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4" xfId="0" applyFont="1" applyFill="1" applyBorder="1" applyAlignment="1">
      <alignment horizontal="center" vertical="center" shrinkToFit="1"/>
    </xf>
    <xf numFmtId="0" fontId="10" fillId="0" borderId="34"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4" xfId="0" applyFont="1" applyFill="1" applyBorder="1" applyAlignment="1">
      <alignment vertical="center" shrinkToFit="1"/>
    </xf>
    <xf numFmtId="177" fontId="8" fillId="5" borderId="34"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8" fillId="5" borderId="34"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10" fillId="0" borderId="44" xfId="0" applyFont="1" applyFill="1" applyBorder="1" applyAlignment="1">
      <alignment horizontal="center" vertical="center"/>
    </xf>
    <xf numFmtId="0" fontId="8" fillId="5" borderId="37"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38" xfId="4" applyNumberFormat="1" applyFont="1" applyFill="1" applyBorder="1" applyAlignment="1">
      <alignment vertical="center" shrinkToFit="1"/>
    </xf>
    <xf numFmtId="177" fontId="8" fillId="5" borderId="39" xfId="4" applyNumberFormat="1" applyFont="1" applyFill="1" applyBorder="1" applyAlignment="1">
      <alignment vertical="center" shrinkToFit="1"/>
    </xf>
    <xf numFmtId="177" fontId="8" fillId="5" borderId="40" xfId="4" applyNumberFormat="1" applyFont="1" applyFill="1" applyBorder="1" applyAlignment="1">
      <alignment vertical="center" shrinkToFit="1"/>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16" fillId="2" borderId="60"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38" xfId="0" applyFont="1" applyFill="1" applyBorder="1" applyAlignment="1">
      <alignment vertical="center" shrinkToFit="1"/>
    </xf>
    <xf numFmtId="0" fontId="8" fillId="5" borderId="39" xfId="0" applyFont="1" applyFill="1" applyBorder="1" applyAlignment="1">
      <alignment vertical="center" shrinkToFit="1"/>
    </xf>
    <xf numFmtId="0" fontId="8" fillId="5" borderId="40" xfId="0" applyFont="1" applyFill="1" applyBorder="1" applyAlignment="1">
      <alignment vertical="center" shrinkToFit="1"/>
    </xf>
    <xf numFmtId="49" fontId="9" fillId="0" borderId="54"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38" fontId="10" fillId="0" borderId="54" xfId="4" applyFont="1" applyFill="1" applyBorder="1" applyAlignment="1">
      <alignment horizontal="right" vertical="center" shrinkToFit="1"/>
    </xf>
    <xf numFmtId="38" fontId="10" fillId="0" borderId="55" xfId="4" applyFont="1" applyFill="1" applyBorder="1" applyAlignment="1">
      <alignment horizontal="right" vertical="center" shrinkToFit="1"/>
    </xf>
    <xf numFmtId="38" fontId="10" fillId="0" borderId="56" xfId="4" applyFont="1" applyFill="1" applyBorder="1" applyAlignment="1">
      <alignment horizontal="right" vertical="center" shrinkToFit="1"/>
    </xf>
    <xf numFmtId="0" fontId="16" fillId="2" borderId="60" xfId="0" applyFont="1" applyFill="1" applyBorder="1" applyAlignment="1">
      <alignment horizontal="left" vertical="center"/>
    </xf>
    <xf numFmtId="49" fontId="9" fillId="0" borderId="56"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8" fillId="5" borderId="18" xfId="0" applyFont="1" applyFill="1" applyBorder="1" applyAlignment="1">
      <alignment vertical="center" shrinkToFit="1"/>
    </xf>
    <xf numFmtId="0" fontId="8" fillId="5" borderId="18" xfId="0" applyFont="1" applyFill="1" applyBorder="1" applyAlignment="1">
      <alignment horizontal="lef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114300</xdr:colOff>
      <xdr:row>0</xdr:row>
      <xdr:rowOff>66675</xdr:rowOff>
    </xdr:from>
    <xdr:to>
      <xdr:col>38</xdr:col>
      <xdr:colOff>95250</xdr:colOff>
      <xdr:row>2</xdr:row>
      <xdr:rowOff>104775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457825" y="66675"/>
          <a:ext cx="1181100" cy="31432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1228725</xdr:colOff>
      <xdr:row>9</xdr:row>
      <xdr:rowOff>104775</xdr:rowOff>
    </xdr:from>
    <xdr:to>
      <xdr:col>9</xdr:col>
      <xdr:colOff>714375</xdr:colOff>
      <xdr:row>14</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905250" y="2400300"/>
          <a:ext cx="4352925" cy="13430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当該様式については、個票に入力された情報が自動表示されますので、入力作業は不要です。（</a:t>
          </a:r>
          <a:r>
            <a:rPr kumimoji="1" lang="ja-JP" altLang="en-US" sz="1100" b="1" u="sng">
              <a:solidFill>
                <a:srgbClr val="FF0000"/>
              </a:solidFill>
            </a:rPr>
            <a:t>提出は必要</a:t>
          </a:r>
          <a:r>
            <a:rPr kumimoji="1" lang="ja-JP" altLang="en-US" sz="1100">
              <a:solidFill>
                <a:schemeClr val="tx1"/>
              </a:solidFill>
            </a:rPr>
            <a:t>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個票のシート名を個票</a:t>
          </a:r>
          <a:r>
            <a:rPr kumimoji="1" lang="en-US" altLang="ja-JP" sz="1100">
              <a:solidFill>
                <a:schemeClr val="tx1"/>
              </a:solidFill>
            </a:rPr>
            <a:t>1,</a:t>
          </a:r>
          <a:r>
            <a:rPr kumimoji="1" lang="ja-JP" altLang="en-US" sz="1100">
              <a:solidFill>
                <a:schemeClr val="tx1"/>
              </a:solidFill>
            </a:rPr>
            <a:t>個票</a:t>
          </a:r>
          <a:r>
            <a:rPr kumimoji="1" lang="en-US" altLang="ja-JP" sz="1100">
              <a:solidFill>
                <a:schemeClr val="tx1"/>
              </a:solidFill>
            </a:rPr>
            <a:t>2,</a:t>
          </a:r>
          <a:r>
            <a:rPr kumimoji="1" lang="ja-JP" altLang="en-US" sz="1100">
              <a:solidFill>
                <a:schemeClr val="tx1"/>
              </a:solidFill>
            </a:rPr>
            <a:t>個票</a:t>
          </a:r>
          <a:r>
            <a:rPr kumimoji="1" lang="en-US" altLang="ja-JP" sz="1100">
              <a:solidFill>
                <a:schemeClr val="tx1"/>
              </a:solidFill>
            </a:rPr>
            <a:t>3</a:t>
          </a:r>
          <a:r>
            <a:rPr kumimoji="1" lang="ja-JP" altLang="en-US" sz="1100">
              <a:solidFill>
                <a:schemeClr val="tx1"/>
              </a:solidFill>
            </a:rPr>
            <a:t>、･･･と通し番号にしていないと当様式に反映されませんので、お気をつけ下さい。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6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6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view="pageBreakPreview" zoomScaleNormal="100" zoomScaleSheetLayoutView="100" workbookViewId="0">
      <selection activeCell="E11" sqref="E11"/>
    </sheetView>
  </sheetViews>
  <sheetFormatPr defaultRowHeight="13.5"/>
  <cols>
    <col min="1" max="1" width="3.125" style="170" customWidth="1"/>
    <col min="2" max="2" width="7.75" style="170" customWidth="1"/>
    <col min="3" max="3" width="27.5" style="169" customWidth="1"/>
    <col min="4" max="4" width="32.375" style="169" customWidth="1"/>
    <col min="5" max="5" width="27.5" style="169" customWidth="1"/>
    <col min="6" max="6" width="4.25" style="170" customWidth="1"/>
    <col min="7" max="16384" width="9" style="170"/>
  </cols>
  <sheetData>
    <row r="2" spans="2:5" ht="17.25">
      <c r="B2" s="1" t="s">
        <v>106</v>
      </c>
      <c r="D2" s="2"/>
    </row>
    <row r="3" spans="2:5" ht="17.25">
      <c r="B3" s="1"/>
      <c r="D3" s="2"/>
    </row>
    <row r="4" spans="2:5" s="175" customFormat="1" ht="17.25">
      <c r="B4" s="176" t="s">
        <v>197</v>
      </c>
      <c r="C4" s="177"/>
      <c r="D4" s="178"/>
      <c r="E4" s="177"/>
    </row>
    <row r="5" spans="2:5" s="175" customFormat="1" ht="17.25">
      <c r="B5" s="176" t="s">
        <v>184</v>
      </c>
      <c r="C5" s="177"/>
      <c r="D5" s="178"/>
      <c r="E5" s="177"/>
    </row>
    <row r="6" spans="2:5" ht="14.25">
      <c r="C6" s="2"/>
      <c r="D6" s="2"/>
    </row>
    <row r="7" spans="2:5" ht="14.25">
      <c r="B7" s="171" t="s">
        <v>101</v>
      </c>
      <c r="C7" s="3" t="s">
        <v>146</v>
      </c>
      <c r="D7" s="4" t="s">
        <v>103</v>
      </c>
      <c r="E7" s="4" t="s">
        <v>100</v>
      </c>
    </row>
    <row r="8" spans="2:5" ht="42" customHeight="1">
      <c r="B8" s="171">
        <v>1</v>
      </c>
      <c r="C8" s="5" t="s">
        <v>102</v>
      </c>
      <c r="D8" s="6"/>
      <c r="E8" s="6"/>
    </row>
    <row r="9" spans="2:5" ht="48" customHeight="1">
      <c r="B9" s="171">
        <v>2</v>
      </c>
      <c r="C9" s="5"/>
      <c r="D9" s="6" t="s">
        <v>192</v>
      </c>
      <c r="E9" s="6"/>
    </row>
    <row r="10" spans="2:5" ht="110.25" customHeight="1">
      <c r="B10" s="171">
        <v>3</v>
      </c>
      <c r="C10" s="5"/>
      <c r="D10" s="6"/>
      <c r="E10" s="6" t="s">
        <v>193</v>
      </c>
    </row>
    <row r="11" spans="2:5" ht="39" customHeight="1">
      <c r="B11" s="171">
        <v>4</v>
      </c>
      <c r="C11" s="5"/>
      <c r="D11" s="6" t="s">
        <v>108</v>
      </c>
      <c r="E11" s="6"/>
    </row>
    <row r="12" spans="2:5" ht="48.75" customHeight="1">
      <c r="B12" s="171">
        <v>5</v>
      </c>
      <c r="C12" s="5"/>
      <c r="D12" s="212" t="s">
        <v>104</v>
      </c>
      <c r="E12" s="6"/>
    </row>
    <row r="13" spans="2:5" ht="34.5" customHeight="1">
      <c r="B13" s="171">
        <v>6</v>
      </c>
      <c r="C13" s="5"/>
      <c r="D13" s="6" t="s">
        <v>105</v>
      </c>
      <c r="E13" s="6"/>
    </row>
    <row r="14" spans="2:5" ht="105.75" customHeight="1">
      <c r="B14" s="171">
        <v>7</v>
      </c>
      <c r="C14" s="7"/>
      <c r="D14" s="8" t="s">
        <v>194</v>
      </c>
      <c r="E14" s="9"/>
    </row>
    <row r="15" spans="2:5" ht="87.75" customHeight="1">
      <c r="B15" s="171">
        <v>8</v>
      </c>
      <c r="C15" s="5"/>
      <c r="D15" s="6" t="s">
        <v>195</v>
      </c>
      <c r="E15" s="6"/>
    </row>
    <row r="16" spans="2:5" ht="37.5" customHeight="1">
      <c r="B16" s="171">
        <v>9</v>
      </c>
      <c r="C16" s="5"/>
      <c r="D16" s="6" t="s">
        <v>147</v>
      </c>
      <c r="E16" s="6"/>
    </row>
    <row r="17" spans="2:5" ht="39" customHeight="1">
      <c r="B17" s="171">
        <v>10</v>
      </c>
      <c r="C17" s="5" t="s">
        <v>107</v>
      </c>
      <c r="D17" s="6"/>
      <c r="E17" s="6"/>
    </row>
    <row r="18" spans="2:5" ht="57.75" customHeight="1">
      <c r="B18" s="171">
        <v>11</v>
      </c>
      <c r="C18" s="179" t="s">
        <v>185</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4"/>
  <sheetViews>
    <sheetView showGridLines="0" view="pageBreakPreview" zoomScaleNormal="100" zoomScaleSheetLayoutView="100" workbookViewId="0">
      <selection activeCell="BK13" sqref="BK13"/>
    </sheetView>
  </sheetViews>
  <sheetFormatPr defaultColWidth="2.25" defaultRowHeight="12"/>
  <cols>
    <col min="1" max="1" width="2.625" style="133" customWidth="1"/>
    <col min="2" max="16384" width="2.25" style="133"/>
  </cols>
  <sheetData>
    <row r="1" spans="1:39" ht="13.5" customHeight="1">
      <c r="A1" s="188" t="s">
        <v>189</v>
      </c>
      <c r="B1" s="131"/>
      <c r="C1" s="132"/>
      <c r="D1" s="132"/>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row>
    <row r="2" spans="1:39" ht="8.25" customHeight="1">
      <c r="A2" s="188"/>
      <c r="B2" s="131"/>
      <c r="C2" s="132"/>
      <c r="D2" s="132"/>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row>
    <row r="3" spans="1:39" ht="18" customHeight="1">
      <c r="A3" s="233" t="s">
        <v>198</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row>
    <row r="4" spans="1:39" ht="18" customHeight="1">
      <c r="A4" s="233" t="s">
        <v>199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row>
    <row r="5" spans="1:39"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row>
    <row r="6" spans="1:39">
      <c r="A6" s="131"/>
      <c r="B6" s="131"/>
      <c r="C6" s="132"/>
      <c r="D6" s="132"/>
      <c r="E6" s="131"/>
      <c r="F6" s="131"/>
      <c r="G6" s="131"/>
      <c r="H6" s="131"/>
      <c r="I6" s="131"/>
      <c r="J6" s="131"/>
      <c r="K6" s="131"/>
      <c r="L6" s="131"/>
      <c r="M6" s="131"/>
      <c r="N6" s="131"/>
      <c r="O6" s="131"/>
      <c r="P6" s="131"/>
      <c r="Q6" s="131"/>
      <c r="R6" s="131"/>
      <c r="S6" s="131"/>
      <c r="T6" s="131"/>
      <c r="U6" s="131"/>
      <c r="V6" s="131"/>
      <c r="W6" s="131"/>
      <c r="X6" s="131"/>
      <c r="Y6" s="131"/>
      <c r="Z6" s="131"/>
      <c r="AA6" s="131"/>
      <c r="AB6" s="187"/>
      <c r="AC6" s="189" t="s">
        <v>99</v>
      </c>
      <c r="AD6" s="256"/>
      <c r="AE6" s="256"/>
      <c r="AF6" s="185" t="s">
        <v>4</v>
      </c>
      <c r="AG6" s="256"/>
      <c r="AH6" s="256"/>
      <c r="AI6" s="185" t="s">
        <v>3</v>
      </c>
      <c r="AJ6" s="256"/>
      <c r="AK6" s="256"/>
      <c r="AL6" s="132" t="s">
        <v>2</v>
      </c>
      <c r="AM6" s="132"/>
    </row>
    <row r="7" spans="1:39" ht="18" customHeight="1">
      <c r="A7" s="256" t="s">
        <v>188</v>
      </c>
      <c r="B7" s="256"/>
      <c r="C7" s="256"/>
      <c r="D7" s="256"/>
      <c r="E7" s="256"/>
      <c r="F7" s="256"/>
      <c r="G7" s="256"/>
      <c r="H7" s="131"/>
      <c r="I7" s="131" t="s">
        <v>1</v>
      </c>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row>
    <row r="8" spans="1:39" ht="8.25" customHeight="1">
      <c r="A8" s="131"/>
      <c r="B8" s="131"/>
      <c r="C8" s="132"/>
      <c r="D8" s="132"/>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row>
    <row r="9" spans="1:39">
      <c r="A9" s="131" t="s">
        <v>15</v>
      </c>
      <c r="B9" s="131"/>
      <c r="C9" s="132"/>
      <c r="D9" s="132"/>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row>
    <row r="10" spans="1:39" ht="11.25" customHeight="1">
      <c r="A10" s="131"/>
      <c r="B10" s="131"/>
      <c r="C10" s="132"/>
      <c r="D10" s="132"/>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row>
    <row r="11" spans="1:39" ht="13.5" customHeight="1">
      <c r="A11" s="230" t="s">
        <v>65</v>
      </c>
      <c r="B11" s="134" t="s">
        <v>5</v>
      </c>
      <c r="C11" s="135"/>
      <c r="D11" s="135"/>
      <c r="E11" s="136"/>
      <c r="F11" s="136"/>
      <c r="G11" s="136"/>
      <c r="H11" s="136"/>
      <c r="I11" s="136"/>
      <c r="J11" s="136"/>
      <c r="K11" s="137"/>
      <c r="L11" s="244" t="s">
        <v>221</v>
      </c>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6"/>
    </row>
    <row r="12" spans="1:39" ht="21" customHeight="1">
      <c r="A12" s="231"/>
      <c r="B12" s="138" t="s">
        <v>6</v>
      </c>
      <c r="C12" s="139"/>
      <c r="D12" s="139"/>
      <c r="E12" s="140"/>
      <c r="F12" s="140"/>
      <c r="G12" s="140"/>
      <c r="H12" s="140"/>
      <c r="I12" s="140"/>
      <c r="J12" s="140"/>
      <c r="K12" s="141"/>
      <c r="L12" s="241" t="s">
        <v>220</v>
      </c>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3"/>
    </row>
    <row r="13" spans="1:39">
      <c r="A13" s="231"/>
      <c r="B13" s="247" t="s">
        <v>66</v>
      </c>
      <c r="C13" s="248"/>
      <c r="D13" s="248"/>
      <c r="E13" s="248"/>
      <c r="F13" s="248"/>
      <c r="G13" s="248"/>
      <c r="H13" s="248"/>
      <c r="I13" s="248"/>
      <c r="J13" s="248"/>
      <c r="K13" s="249"/>
      <c r="L13" s="142" t="s">
        <v>7</v>
      </c>
      <c r="M13" s="142"/>
      <c r="N13" s="142"/>
      <c r="O13" s="142"/>
      <c r="P13" s="142"/>
      <c r="Q13" s="234" t="s">
        <v>222</v>
      </c>
      <c r="R13" s="234"/>
      <c r="S13" s="142" t="s">
        <v>8</v>
      </c>
      <c r="T13" s="234" t="s">
        <v>229</v>
      </c>
      <c r="U13" s="234"/>
      <c r="V13" s="234"/>
      <c r="W13" s="142" t="s">
        <v>9</v>
      </c>
      <c r="X13" s="142"/>
      <c r="Y13" s="142"/>
      <c r="Z13" s="142"/>
      <c r="AA13" s="142"/>
      <c r="AB13" s="142"/>
      <c r="AC13" s="142"/>
      <c r="AD13" s="142"/>
      <c r="AE13" s="142"/>
      <c r="AF13" s="142"/>
      <c r="AG13" s="142"/>
      <c r="AH13" s="142"/>
      <c r="AI13" s="142"/>
      <c r="AJ13" s="142"/>
      <c r="AK13" s="142"/>
      <c r="AL13" s="142"/>
      <c r="AM13" s="194"/>
    </row>
    <row r="14" spans="1:39" ht="13.5" customHeight="1">
      <c r="A14" s="231"/>
      <c r="B14" s="250"/>
      <c r="C14" s="251"/>
      <c r="D14" s="251"/>
      <c r="E14" s="251"/>
      <c r="F14" s="251"/>
      <c r="G14" s="251"/>
      <c r="H14" s="251"/>
      <c r="I14" s="251"/>
      <c r="J14" s="251"/>
      <c r="K14" s="252"/>
      <c r="L14" s="235"/>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7"/>
    </row>
    <row r="15" spans="1:39" ht="13.5" customHeight="1">
      <c r="A15" s="231"/>
      <c r="B15" s="253"/>
      <c r="C15" s="254"/>
      <c r="D15" s="254"/>
      <c r="E15" s="254"/>
      <c r="F15" s="254"/>
      <c r="G15" s="254"/>
      <c r="H15" s="254"/>
      <c r="I15" s="254"/>
      <c r="J15" s="254"/>
      <c r="K15" s="255"/>
      <c r="L15" s="238" t="s">
        <v>223</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40"/>
    </row>
    <row r="16" spans="1:39" ht="18" customHeight="1">
      <c r="A16" s="231"/>
      <c r="B16" s="143" t="s">
        <v>10</v>
      </c>
      <c r="C16" s="193"/>
      <c r="D16" s="193"/>
      <c r="E16" s="144"/>
      <c r="F16" s="144"/>
      <c r="G16" s="144"/>
      <c r="H16" s="144"/>
      <c r="I16" s="144"/>
      <c r="J16" s="144"/>
      <c r="K16" s="144"/>
      <c r="L16" s="143" t="s">
        <v>11</v>
      </c>
      <c r="M16" s="144"/>
      <c r="N16" s="144"/>
      <c r="O16" s="144"/>
      <c r="P16" s="144"/>
      <c r="Q16" s="144"/>
      <c r="R16" s="145"/>
      <c r="S16" s="227" t="s">
        <v>225</v>
      </c>
      <c r="T16" s="228"/>
      <c r="U16" s="228"/>
      <c r="V16" s="228"/>
      <c r="W16" s="228"/>
      <c r="X16" s="228"/>
      <c r="Y16" s="229"/>
      <c r="Z16" s="143" t="s">
        <v>67</v>
      </c>
      <c r="AA16" s="144"/>
      <c r="AB16" s="144"/>
      <c r="AC16" s="144"/>
      <c r="AD16" s="144"/>
      <c r="AE16" s="144"/>
      <c r="AF16" s="145"/>
      <c r="AG16" s="227" t="s">
        <v>224</v>
      </c>
      <c r="AH16" s="228"/>
      <c r="AI16" s="228"/>
      <c r="AJ16" s="228"/>
      <c r="AK16" s="228"/>
      <c r="AL16" s="228"/>
      <c r="AM16" s="229"/>
    </row>
    <row r="17" spans="1:39" ht="18" customHeight="1">
      <c r="A17" s="231"/>
      <c r="B17" s="143" t="s">
        <v>12</v>
      </c>
      <c r="C17" s="193"/>
      <c r="D17" s="193"/>
      <c r="E17" s="144"/>
      <c r="F17" s="144"/>
      <c r="G17" s="144"/>
      <c r="H17" s="144"/>
      <c r="I17" s="144"/>
      <c r="J17" s="144"/>
      <c r="K17" s="144"/>
      <c r="L17" s="143" t="s">
        <v>13</v>
      </c>
      <c r="M17" s="144"/>
      <c r="N17" s="144"/>
      <c r="O17" s="144"/>
      <c r="P17" s="144"/>
      <c r="Q17" s="144"/>
      <c r="R17" s="145"/>
      <c r="S17" s="227" t="s">
        <v>226</v>
      </c>
      <c r="T17" s="228"/>
      <c r="U17" s="228"/>
      <c r="V17" s="228"/>
      <c r="W17" s="228"/>
      <c r="X17" s="228"/>
      <c r="Y17" s="229"/>
      <c r="Z17" s="143" t="s">
        <v>14</v>
      </c>
      <c r="AA17" s="144"/>
      <c r="AB17" s="144"/>
      <c r="AC17" s="144"/>
      <c r="AD17" s="144"/>
      <c r="AE17" s="144"/>
      <c r="AF17" s="145"/>
      <c r="AG17" s="227" t="s">
        <v>227</v>
      </c>
      <c r="AH17" s="228"/>
      <c r="AI17" s="228"/>
      <c r="AJ17" s="228"/>
      <c r="AK17" s="228"/>
      <c r="AL17" s="228"/>
      <c r="AM17" s="229"/>
    </row>
    <row r="18" spans="1:39" ht="18.75" customHeight="1">
      <c r="A18" s="232"/>
      <c r="B18" s="143" t="s">
        <v>16</v>
      </c>
      <c r="C18" s="193"/>
      <c r="D18" s="193"/>
      <c r="E18" s="144"/>
      <c r="F18" s="144"/>
      <c r="G18" s="144"/>
      <c r="H18" s="144"/>
      <c r="I18" s="144"/>
      <c r="J18" s="144"/>
      <c r="K18" s="144"/>
      <c r="L18" s="143" t="s">
        <v>13</v>
      </c>
      <c r="M18" s="144"/>
      <c r="N18" s="144"/>
      <c r="O18" s="144"/>
      <c r="P18" s="144"/>
      <c r="Q18" s="144"/>
      <c r="R18" s="145"/>
      <c r="S18" s="227" t="s">
        <v>230</v>
      </c>
      <c r="T18" s="228"/>
      <c r="U18" s="228"/>
      <c r="V18" s="228"/>
      <c r="W18" s="228"/>
      <c r="X18" s="228"/>
      <c r="Y18" s="229"/>
      <c r="Z18" s="143" t="s">
        <v>14</v>
      </c>
      <c r="AA18" s="144"/>
      <c r="AB18" s="144"/>
      <c r="AC18" s="144"/>
      <c r="AD18" s="144"/>
      <c r="AE18" s="144"/>
      <c r="AF18" s="145"/>
      <c r="AG18" s="227" t="s">
        <v>228</v>
      </c>
      <c r="AH18" s="228"/>
      <c r="AI18" s="228"/>
      <c r="AJ18" s="228"/>
      <c r="AK18" s="228"/>
      <c r="AL18" s="228"/>
      <c r="AM18" s="229"/>
    </row>
    <row r="19" spans="1:39" ht="18" customHeight="1">
      <c r="A19" s="143" t="s">
        <v>51</v>
      </c>
      <c r="B19" s="144"/>
      <c r="C19" s="144"/>
      <c r="D19" s="144"/>
      <c r="E19" s="144"/>
      <c r="F19" s="144"/>
      <c r="G19" s="14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5"/>
    </row>
    <row r="20" spans="1:39" ht="22.5" customHeight="1">
      <c r="A20" s="295" t="s">
        <v>41</v>
      </c>
      <c r="B20" s="296"/>
      <c r="C20" s="296"/>
      <c r="D20" s="296"/>
      <c r="E20" s="296"/>
      <c r="F20" s="296"/>
      <c r="G20" s="296"/>
      <c r="H20" s="296"/>
      <c r="I20" s="296"/>
      <c r="J20" s="296"/>
      <c r="K20" s="296"/>
      <c r="L20" s="296"/>
      <c r="M20" s="296"/>
      <c r="N20" s="296"/>
      <c r="O20" s="296"/>
      <c r="P20" s="296"/>
      <c r="Q20" s="296"/>
      <c r="R20" s="296"/>
      <c r="S20" s="297"/>
      <c r="T20" s="310" t="s">
        <v>111</v>
      </c>
      <c r="U20" s="311"/>
      <c r="V20" s="311"/>
      <c r="W20" s="311"/>
      <c r="X20" s="311"/>
      <c r="Y20" s="311"/>
      <c r="Z20" s="311"/>
      <c r="AA20" s="311"/>
      <c r="AB20" s="311"/>
      <c r="AC20" s="311"/>
      <c r="AD20" s="311"/>
      <c r="AE20" s="311"/>
      <c r="AF20" s="311"/>
      <c r="AG20" s="311"/>
      <c r="AH20" s="311"/>
      <c r="AI20" s="311"/>
      <c r="AJ20" s="311"/>
      <c r="AK20" s="311"/>
      <c r="AL20" s="311"/>
      <c r="AM20" s="312"/>
    </row>
    <row r="21" spans="1:39" ht="22.5" customHeight="1">
      <c r="A21" s="298"/>
      <c r="B21" s="299"/>
      <c r="C21" s="299"/>
      <c r="D21" s="299"/>
      <c r="E21" s="299"/>
      <c r="F21" s="299"/>
      <c r="G21" s="299"/>
      <c r="H21" s="299"/>
      <c r="I21" s="299"/>
      <c r="J21" s="299"/>
      <c r="K21" s="299"/>
      <c r="L21" s="299"/>
      <c r="M21" s="299"/>
      <c r="N21" s="299"/>
      <c r="O21" s="299"/>
      <c r="P21" s="299"/>
      <c r="Q21" s="299"/>
      <c r="R21" s="299"/>
      <c r="S21" s="300"/>
      <c r="T21" s="310" t="s">
        <v>112</v>
      </c>
      <c r="U21" s="311"/>
      <c r="V21" s="311"/>
      <c r="W21" s="311"/>
      <c r="X21" s="311"/>
      <c r="Y21" s="311"/>
      <c r="Z21" s="311"/>
      <c r="AA21" s="311"/>
      <c r="AB21" s="311"/>
      <c r="AC21" s="312"/>
      <c r="AD21" s="310" t="s">
        <v>113</v>
      </c>
      <c r="AE21" s="311"/>
      <c r="AF21" s="311"/>
      <c r="AG21" s="311"/>
      <c r="AH21" s="311"/>
      <c r="AI21" s="311"/>
      <c r="AJ21" s="311"/>
      <c r="AK21" s="311"/>
      <c r="AL21" s="311"/>
      <c r="AM21" s="312"/>
    </row>
    <row r="22" spans="1:39" ht="12.75" customHeight="1">
      <c r="A22" s="301"/>
      <c r="B22" s="302"/>
      <c r="C22" s="302"/>
      <c r="D22" s="302"/>
      <c r="E22" s="302"/>
      <c r="F22" s="302"/>
      <c r="G22" s="302"/>
      <c r="H22" s="302"/>
      <c r="I22" s="302"/>
      <c r="J22" s="302"/>
      <c r="K22" s="302"/>
      <c r="L22" s="302"/>
      <c r="M22" s="302"/>
      <c r="N22" s="302"/>
      <c r="O22" s="302"/>
      <c r="P22" s="302"/>
      <c r="Q22" s="302"/>
      <c r="R22" s="302"/>
      <c r="S22" s="303"/>
      <c r="T22" s="271" t="s">
        <v>72</v>
      </c>
      <c r="U22" s="272"/>
      <c r="V22" s="272"/>
      <c r="W22" s="273"/>
      <c r="X22" s="269" t="s">
        <v>17</v>
      </c>
      <c r="Y22" s="269"/>
      <c r="Z22" s="269"/>
      <c r="AA22" s="269"/>
      <c r="AB22" s="269"/>
      <c r="AC22" s="270"/>
      <c r="AD22" s="271" t="s">
        <v>72</v>
      </c>
      <c r="AE22" s="272"/>
      <c r="AF22" s="272"/>
      <c r="AG22" s="273"/>
      <c r="AH22" s="267" t="s">
        <v>17</v>
      </c>
      <c r="AI22" s="267"/>
      <c r="AJ22" s="267"/>
      <c r="AK22" s="267"/>
      <c r="AL22" s="267"/>
      <c r="AM22" s="268"/>
    </row>
    <row r="23" spans="1:39" ht="12.75" customHeight="1">
      <c r="A23" s="231" t="s">
        <v>148</v>
      </c>
      <c r="B23" s="134" t="s">
        <v>53</v>
      </c>
      <c r="C23" s="136"/>
      <c r="D23" s="136"/>
      <c r="E23" s="136"/>
      <c r="F23" s="136"/>
      <c r="G23" s="136"/>
      <c r="H23" s="136"/>
      <c r="I23" s="136"/>
      <c r="J23" s="136"/>
      <c r="K23" s="136"/>
      <c r="L23" s="136"/>
      <c r="M23" s="136"/>
      <c r="N23" s="136"/>
      <c r="O23" s="136"/>
      <c r="P23" s="136"/>
      <c r="Q23" s="136"/>
      <c r="R23" s="136"/>
      <c r="S23" s="137"/>
      <c r="T23" s="263">
        <f ca="1">COUNTIFS('申請額一覧 '!$E$6:$E$20,B23,'申請額一覧 '!$H$6:$H$20,"&gt;0")</f>
        <v>1</v>
      </c>
      <c r="U23" s="264"/>
      <c r="V23" s="261" t="s">
        <v>18</v>
      </c>
      <c r="W23" s="262"/>
      <c r="X23" s="223">
        <f ca="1">SUMIF('申請額一覧 '!$E$6:$E$20,B23,'申請額一覧 '!$H$6:$H$20)</f>
        <v>205</v>
      </c>
      <c r="Y23" s="224"/>
      <c r="Z23" s="224"/>
      <c r="AA23" s="224"/>
      <c r="AB23" s="147" t="s">
        <v>86</v>
      </c>
      <c r="AC23" s="148"/>
      <c r="AD23" s="263">
        <f ca="1">COUNTIFS('申請額一覧 '!$E$6:$E$20,B23,'申請額一覧 '!$K$6:$K$20,"&gt;0")</f>
        <v>0</v>
      </c>
      <c r="AE23" s="264"/>
      <c r="AF23" s="261" t="s">
        <v>18</v>
      </c>
      <c r="AG23" s="262"/>
      <c r="AH23" s="223">
        <f ca="1">SUMIF('申請額一覧 '!$E$6:$E$20,B23,'申請額一覧 '!$K$6:$K$20)</f>
        <v>0</v>
      </c>
      <c r="AI23" s="224"/>
      <c r="AJ23" s="224"/>
      <c r="AK23" s="224"/>
      <c r="AL23" s="147" t="s">
        <v>86</v>
      </c>
      <c r="AM23" s="148"/>
    </row>
    <row r="24" spans="1:39" ht="12.75" customHeight="1">
      <c r="A24" s="231"/>
      <c r="B24" s="149" t="s">
        <v>54</v>
      </c>
      <c r="C24" s="150"/>
      <c r="D24" s="150"/>
      <c r="E24" s="150"/>
      <c r="F24" s="150"/>
      <c r="G24" s="150"/>
      <c r="H24" s="150"/>
      <c r="I24" s="150"/>
      <c r="J24" s="150"/>
      <c r="K24" s="150"/>
      <c r="L24" s="150"/>
      <c r="M24" s="150"/>
      <c r="N24" s="150"/>
      <c r="O24" s="150"/>
      <c r="P24" s="150"/>
      <c r="Q24" s="150"/>
      <c r="R24" s="150"/>
      <c r="S24" s="151"/>
      <c r="T24" s="259">
        <f ca="1">COUNTIFS('申請額一覧 '!$E$6:$E$20,B24,'申請額一覧 '!$H$6:$H$20,"&gt;0")</f>
        <v>0</v>
      </c>
      <c r="U24" s="260"/>
      <c r="V24" s="257" t="s">
        <v>18</v>
      </c>
      <c r="W24" s="258"/>
      <c r="X24" s="219">
        <f ca="1">SUMIF('申請額一覧 '!$E$6:$E$20,B24,'申請額一覧 '!$H$6:$H$20)</f>
        <v>0</v>
      </c>
      <c r="Y24" s="220"/>
      <c r="Z24" s="220"/>
      <c r="AA24" s="220"/>
      <c r="AB24" s="152" t="s">
        <v>86</v>
      </c>
      <c r="AC24" s="153"/>
      <c r="AD24" s="259">
        <f ca="1">COUNTIFS('申請額一覧 '!$E$6:$E$20,B24,'申請額一覧 '!$K$6:$K$20,"&gt;0")</f>
        <v>0</v>
      </c>
      <c r="AE24" s="260"/>
      <c r="AF24" s="257" t="s">
        <v>18</v>
      </c>
      <c r="AG24" s="258"/>
      <c r="AH24" s="213">
        <f ca="1">SUMIF('申請額一覧 '!$E$6:$E$20,B24,'申請額一覧 '!$K$6:$K$20)</f>
        <v>0</v>
      </c>
      <c r="AI24" s="214"/>
      <c r="AJ24" s="214"/>
      <c r="AK24" s="214"/>
      <c r="AL24" s="152" t="s">
        <v>86</v>
      </c>
      <c r="AM24" s="153"/>
    </row>
    <row r="25" spans="1:39" ht="12.75" customHeight="1">
      <c r="A25" s="231"/>
      <c r="B25" s="149" t="s">
        <v>55</v>
      </c>
      <c r="C25" s="150"/>
      <c r="D25" s="150"/>
      <c r="E25" s="150"/>
      <c r="F25" s="150"/>
      <c r="G25" s="150"/>
      <c r="H25" s="150"/>
      <c r="I25" s="150"/>
      <c r="J25" s="150"/>
      <c r="K25" s="150"/>
      <c r="L25" s="150"/>
      <c r="M25" s="150"/>
      <c r="N25" s="150"/>
      <c r="O25" s="150"/>
      <c r="P25" s="150"/>
      <c r="Q25" s="150"/>
      <c r="R25" s="150"/>
      <c r="S25" s="151"/>
      <c r="T25" s="259">
        <f ca="1">COUNTIFS('申請額一覧 '!$E$6:$E$20,B25,'申請額一覧 '!$H$6:$H$20,"&gt;0")</f>
        <v>0</v>
      </c>
      <c r="U25" s="260"/>
      <c r="V25" s="257" t="s">
        <v>18</v>
      </c>
      <c r="W25" s="258"/>
      <c r="X25" s="213">
        <f ca="1">SUMIF('申請額一覧 '!$E$6:$E$20,B25,'申請額一覧 '!$H$6:$H$20)</f>
        <v>0</v>
      </c>
      <c r="Y25" s="214"/>
      <c r="Z25" s="214"/>
      <c r="AA25" s="214"/>
      <c r="AB25" s="152" t="s">
        <v>86</v>
      </c>
      <c r="AC25" s="153"/>
      <c r="AD25" s="259">
        <f ca="1">COUNTIFS('申請額一覧 '!$E$6:$E$20,B25,'申請額一覧 '!$K$6:$K$20,"&gt;0")</f>
        <v>0</v>
      </c>
      <c r="AE25" s="260"/>
      <c r="AF25" s="257" t="s">
        <v>18</v>
      </c>
      <c r="AG25" s="258"/>
      <c r="AH25" s="213">
        <f ca="1">SUMIF('申請額一覧 '!$E$6:$E$20,B25,'申請額一覧 '!$K$6:$K$20)</f>
        <v>0</v>
      </c>
      <c r="AI25" s="214"/>
      <c r="AJ25" s="214"/>
      <c r="AK25" s="214"/>
      <c r="AL25" s="152" t="s">
        <v>86</v>
      </c>
      <c r="AM25" s="153"/>
    </row>
    <row r="26" spans="1:39" ht="12.75" customHeight="1">
      <c r="A26" s="231"/>
      <c r="B26" s="154" t="s">
        <v>71</v>
      </c>
      <c r="C26" s="150"/>
      <c r="D26" s="150"/>
      <c r="E26" s="150"/>
      <c r="F26" s="150"/>
      <c r="G26" s="150"/>
      <c r="H26" s="150"/>
      <c r="I26" s="150"/>
      <c r="J26" s="150"/>
      <c r="K26" s="150"/>
      <c r="L26" s="150"/>
      <c r="M26" s="150"/>
      <c r="N26" s="150"/>
      <c r="O26" s="150"/>
      <c r="P26" s="150"/>
      <c r="Q26" s="150"/>
      <c r="R26" s="150"/>
      <c r="S26" s="150"/>
      <c r="T26" s="259">
        <f ca="1">COUNTIFS('申請額一覧 '!$E$6:$E$20,B26,'申請額一覧 '!$H$6:$H$20,"&gt;0")</f>
        <v>0</v>
      </c>
      <c r="U26" s="260"/>
      <c r="V26" s="257" t="s">
        <v>18</v>
      </c>
      <c r="W26" s="258"/>
      <c r="X26" s="213">
        <f ca="1">SUMIF('申請額一覧 '!$E$6:$E$20,B26,'申請額一覧 '!$H$6:$H$20)</f>
        <v>0</v>
      </c>
      <c r="Y26" s="214"/>
      <c r="Z26" s="214"/>
      <c r="AA26" s="214"/>
      <c r="AB26" s="155" t="s">
        <v>86</v>
      </c>
      <c r="AC26" s="153"/>
      <c r="AD26" s="259">
        <f ca="1">COUNTIFS('申請額一覧 '!$E$6:$E$20,B26,'申請額一覧 '!$K$6:$K$20,"&gt;0")</f>
        <v>0</v>
      </c>
      <c r="AE26" s="260"/>
      <c r="AF26" s="257" t="s">
        <v>18</v>
      </c>
      <c r="AG26" s="258"/>
      <c r="AH26" s="213">
        <f ca="1">SUMIF('申請額一覧 '!$E$6:$E$20,B26,'申請額一覧 '!$K$6:$K$20)</f>
        <v>0</v>
      </c>
      <c r="AI26" s="214"/>
      <c r="AJ26" s="214"/>
      <c r="AK26" s="214"/>
      <c r="AL26" s="155" t="s">
        <v>86</v>
      </c>
      <c r="AM26" s="153"/>
    </row>
    <row r="27" spans="1:39" ht="12.75" customHeight="1">
      <c r="A27" s="231"/>
      <c r="B27" s="149" t="s">
        <v>19</v>
      </c>
      <c r="C27" s="150"/>
      <c r="D27" s="150"/>
      <c r="E27" s="150"/>
      <c r="F27" s="150"/>
      <c r="G27" s="150"/>
      <c r="H27" s="150"/>
      <c r="I27" s="150"/>
      <c r="J27" s="150"/>
      <c r="K27" s="150"/>
      <c r="L27" s="150"/>
      <c r="M27" s="150"/>
      <c r="N27" s="150"/>
      <c r="O27" s="150"/>
      <c r="P27" s="150"/>
      <c r="Q27" s="150"/>
      <c r="R27" s="150"/>
      <c r="S27" s="150"/>
      <c r="T27" s="259">
        <f ca="1">COUNTIFS('申請額一覧 '!$E$6:$E$20,B27,'申請額一覧 '!$H$6:$H$20,"&gt;0")</f>
        <v>0</v>
      </c>
      <c r="U27" s="260"/>
      <c r="V27" s="257" t="s">
        <v>18</v>
      </c>
      <c r="W27" s="258"/>
      <c r="X27" s="213">
        <f ca="1">SUMIF('申請額一覧 '!$E$6:$E$20,B27,'申請額一覧 '!$H$6:$H$20)</f>
        <v>0</v>
      </c>
      <c r="Y27" s="214"/>
      <c r="Z27" s="214"/>
      <c r="AA27" s="214"/>
      <c r="AB27" s="155" t="s">
        <v>86</v>
      </c>
      <c r="AC27" s="153"/>
      <c r="AD27" s="259">
        <f ca="1">COUNTIFS('申請額一覧 '!$E$6:$E$20,B27,'申請額一覧 '!$K$6:$K$20,"&gt;0")</f>
        <v>0</v>
      </c>
      <c r="AE27" s="260"/>
      <c r="AF27" s="257" t="s">
        <v>18</v>
      </c>
      <c r="AG27" s="258"/>
      <c r="AH27" s="213">
        <f ca="1">SUMIF('申請額一覧 '!$E$6:$E$20,B27,'申請額一覧 '!$K$6:$K$20)</f>
        <v>0</v>
      </c>
      <c r="AI27" s="214"/>
      <c r="AJ27" s="214"/>
      <c r="AK27" s="214"/>
      <c r="AL27" s="155" t="s">
        <v>86</v>
      </c>
      <c r="AM27" s="153"/>
    </row>
    <row r="28" spans="1:39" ht="12.75" customHeight="1">
      <c r="A28" s="231"/>
      <c r="B28" s="149" t="s">
        <v>143</v>
      </c>
      <c r="C28" s="150"/>
      <c r="D28" s="150"/>
      <c r="E28" s="150"/>
      <c r="F28" s="150"/>
      <c r="G28" s="150"/>
      <c r="H28" s="150"/>
      <c r="I28" s="150"/>
      <c r="J28" s="150"/>
      <c r="K28" s="150"/>
      <c r="L28" s="150"/>
      <c r="M28" s="150"/>
      <c r="N28" s="150"/>
      <c r="O28" s="150"/>
      <c r="P28" s="150"/>
      <c r="Q28" s="150"/>
      <c r="R28" s="150"/>
      <c r="S28" s="150"/>
      <c r="T28" s="259">
        <f ca="1">COUNTIFS('申請額一覧 '!$E$6:$E$20,B28,'申請額一覧 '!$H$6:$H$20,"&gt;0")</f>
        <v>0</v>
      </c>
      <c r="U28" s="260"/>
      <c r="V28" s="257" t="s">
        <v>18</v>
      </c>
      <c r="W28" s="258"/>
      <c r="X28" s="213">
        <f ca="1">SUMIF('申請額一覧 '!$E$6:$E$20,B28,'申請額一覧 '!$H$6:$H$20)</f>
        <v>0</v>
      </c>
      <c r="Y28" s="214"/>
      <c r="Z28" s="214"/>
      <c r="AA28" s="214"/>
      <c r="AB28" s="152" t="s">
        <v>86</v>
      </c>
      <c r="AC28" s="153"/>
      <c r="AD28" s="259">
        <f ca="1">COUNTIFS('申請額一覧 '!$E$6:$E$20,B28,'申請額一覧 '!$K$6:$K$20,"&gt;0")</f>
        <v>0</v>
      </c>
      <c r="AE28" s="260"/>
      <c r="AF28" s="257" t="s">
        <v>18</v>
      </c>
      <c r="AG28" s="258"/>
      <c r="AH28" s="213">
        <f ca="1">SUMIF('申請額一覧 '!$E$6:$E$20,B28,'申請額一覧 '!$K$6:$K$20)</f>
        <v>0</v>
      </c>
      <c r="AI28" s="214"/>
      <c r="AJ28" s="214"/>
      <c r="AK28" s="214"/>
      <c r="AL28" s="152" t="s">
        <v>86</v>
      </c>
      <c r="AM28" s="153"/>
    </row>
    <row r="29" spans="1:39" ht="12.75" customHeight="1">
      <c r="A29" s="231"/>
      <c r="B29" s="149" t="s">
        <v>144</v>
      </c>
      <c r="C29" s="150"/>
      <c r="D29" s="150"/>
      <c r="E29" s="150"/>
      <c r="F29" s="150"/>
      <c r="G29" s="150"/>
      <c r="H29" s="150"/>
      <c r="I29" s="150"/>
      <c r="J29" s="150"/>
      <c r="K29" s="150"/>
      <c r="L29" s="150"/>
      <c r="M29" s="150"/>
      <c r="N29" s="150"/>
      <c r="O29" s="150"/>
      <c r="P29" s="150"/>
      <c r="Q29" s="150"/>
      <c r="R29" s="150"/>
      <c r="S29" s="150"/>
      <c r="T29" s="259">
        <f ca="1">COUNTIFS('申請額一覧 '!$E$6:$E$20,B29,'申請額一覧 '!$H$6:$H$20,"&gt;0")</f>
        <v>0</v>
      </c>
      <c r="U29" s="260"/>
      <c r="V29" s="257" t="s">
        <v>18</v>
      </c>
      <c r="W29" s="258"/>
      <c r="X29" s="213">
        <f ca="1">SUMIF('申請額一覧 '!$E$6:$E$20,B29,'申請額一覧 '!$H$6:$H$20)</f>
        <v>0</v>
      </c>
      <c r="Y29" s="214"/>
      <c r="Z29" s="214"/>
      <c r="AA29" s="214"/>
      <c r="AB29" s="152" t="s">
        <v>86</v>
      </c>
      <c r="AC29" s="153"/>
      <c r="AD29" s="259">
        <f ca="1">COUNTIFS('申請額一覧 '!$E$6:$E$20,B29,'申請額一覧 '!$K$6:$K$20,"&gt;0")</f>
        <v>0</v>
      </c>
      <c r="AE29" s="260"/>
      <c r="AF29" s="257" t="s">
        <v>18</v>
      </c>
      <c r="AG29" s="258"/>
      <c r="AH29" s="213">
        <f ca="1">SUMIF('申請額一覧 '!$E$6:$E$20,B29,'申請額一覧 '!$K$6:$K$20)</f>
        <v>0</v>
      </c>
      <c r="AI29" s="214"/>
      <c r="AJ29" s="214"/>
      <c r="AK29" s="214"/>
      <c r="AL29" s="152" t="s">
        <v>86</v>
      </c>
      <c r="AM29" s="153"/>
    </row>
    <row r="30" spans="1:39" ht="12.75" customHeight="1">
      <c r="A30" s="232"/>
      <c r="B30" s="156" t="s">
        <v>145</v>
      </c>
      <c r="C30" s="157"/>
      <c r="D30" s="157"/>
      <c r="E30" s="157"/>
      <c r="F30" s="157"/>
      <c r="G30" s="157"/>
      <c r="H30" s="157"/>
      <c r="I30" s="157"/>
      <c r="J30" s="157"/>
      <c r="K30" s="157"/>
      <c r="L30" s="157"/>
      <c r="M30" s="157"/>
      <c r="N30" s="157"/>
      <c r="O30" s="157"/>
      <c r="P30" s="157"/>
      <c r="Q30" s="157"/>
      <c r="R30" s="157"/>
      <c r="S30" s="157"/>
      <c r="T30" s="265">
        <f ca="1">COUNTIFS('申請額一覧 '!$E$6:$E$20,B30,'申請額一覧 '!$H$6:$H$20,"&gt;0")</f>
        <v>0</v>
      </c>
      <c r="U30" s="266"/>
      <c r="V30" s="274" t="s">
        <v>18</v>
      </c>
      <c r="W30" s="275"/>
      <c r="X30" s="221">
        <f ca="1">SUMIF('申請額一覧 '!$E$6:$E$20,B30,'申請額一覧 '!$H$6:$H$20)</f>
        <v>0</v>
      </c>
      <c r="Y30" s="222"/>
      <c r="Z30" s="222"/>
      <c r="AA30" s="222"/>
      <c r="AB30" s="158" t="s">
        <v>86</v>
      </c>
      <c r="AC30" s="159"/>
      <c r="AD30" s="276">
        <f ca="1">COUNTIFS('申請額一覧 '!$E$6:$E$20,B30,'申請額一覧 '!$K$6:$K$20,"&gt;0")</f>
        <v>0</v>
      </c>
      <c r="AE30" s="277"/>
      <c r="AF30" s="278" t="s">
        <v>18</v>
      </c>
      <c r="AG30" s="279"/>
      <c r="AH30" s="221">
        <f ca="1">SUMIF('申請額一覧 '!$E$6:$E$20,B30,'申請額一覧 '!$K$6:$K$20)</f>
        <v>0</v>
      </c>
      <c r="AI30" s="222"/>
      <c r="AJ30" s="222"/>
      <c r="AK30" s="222"/>
      <c r="AL30" s="158" t="s">
        <v>86</v>
      </c>
      <c r="AM30" s="159"/>
    </row>
    <row r="31" spans="1:39" ht="12.75" customHeight="1">
      <c r="A31" s="308" t="s">
        <v>68</v>
      </c>
      <c r="B31" s="134" t="s">
        <v>39</v>
      </c>
      <c r="C31" s="136"/>
      <c r="D31" s="136"/>
      <c r="E31" s="136"/>
      <c r="F31" s="136"/>
      <c r="G31" s="136"/>
      <c r="H31" s="136"/>
      <c r="I31" s="136"/>
      <c r="J31" s="136"/>
      <c r="K31" s="136"/>
      <c r="L31" s="136"/>
      <c r="M31" s="136"/>
      <c r="N31" s="136"/>
      <c r="O31" s="136"/>
      <c r="P31" s="136"/>
      <c r="Q31" s="136"/>
      <c r="R31" s="136"/>
      <c r="S31" s="136"/>
      <c r="T31" s="263">
        <f ca="1">COUNTIFS('申請額一覧 '!$E$6:$E$20,B31,'申請額一覧 '!$H$6:$H$20,"&gt;0")</f>
        <v>0</v>
      </c>
      <c r="U31" s="264"/>
      <c r="V31" s="261" t="s">
        <v>18</v>
      </c>
      <c r="W31" s="262"/>
      <c r="X31" s="223">
        <f ca="1">SUMIF('申請額一覧 '!$E$6:$E$20,B31,'申請額一覧 '!$H$6:$H$20)</f>
        <v>0</v>
      </c>
      <c r="Y31" s="224"/>
      <c r="Z31" s="224"/>
      <c r="AA31" s="224"/>
      <c r="AB31" s="160" t="s">
        <v>86</v>
      </c>
      <c r="AC31" s="148"/>
      <c r="AD31" s="263">
        <f ca="1">COUNTIFS('申請額一覧 '!$E$6:$E$20,B31,'申請額一覧 '!$K$6:$K$20,"&gt;0")</f>
        <v>0</v>
      </c>
      <c r="AE31" s="264"/>
      <c r="AF31" s="261" t="s">
        <v>18</v>
      </c>
      <c r="AG31" s="262"/>
      <c r="AH31" s="223">
        <f ca="1">SUMIF('申請額一覧 '!$E$6:$E$20,B31,'申請額一覧 '!$K$6:$K$20)</f>
        <v>0</v>
      </c>
      <c r="AI31" s="224"/>
      <c r="AJ31" s="224"/>
      <c r="AK31" s="224"/>
      <c r="AL31" s="160" t="s">
        <v>86</v>
      </c>
      <c r="AM31" s="148"/>
    </row>
    <row r="32" spans="1:39" ht="12.75" customHeight="1">
      <c r="A32" s="309"/>
      <c r="B32" s="140" t="s">
        <v>38</v>
      </c>
      <c r="C32" s="140"/>
      <c r="D32" s="140"/>
      <c r="E32" s="140"/>
      <c r="F32" s="140"/>
      <c r="G32" s="140"/>
      <c r="H32" s="140"/>
      <c r="I32" s="140"/>
      <c r="J32" s="140"/>
      <c r="K32" s="140"/>
      <c r="L32" s="140"/>
      <c r="M32" s="140"/>
      <c r="N32" s="140"/>
      <c r="O32" s="140"/>
      <c r="P32" s="140"/>
      <c r="Q32" s="140"/>
      <c r="R32" s="140"/>
      <c r="S32" s="140"/>
      <c r="T32" s="250">
        <f ca="1">COUNTIFS('申請額一覧 '!$E$6:$E$20,B32,'申請額一覧 '!$H$6:$H$20,"&gt;0")</f>
        <v>0</v>
      </c>
      <c r="U32" s="251"/>
      <c r="V32" s="284" t="s">
        <v>18</v>
      </c>
      <c r="W32" s="285"/>
      <c r="X32" s="225">
        <f ca="1">SUMIF('申請額一覧 '!$E$6:$E$20,B32,'申請額一覧 '!$H$6:$H$20)</f>
        <v>0</v>
      </c>
      <c r="Y32" s="226"/>
      <c r="Z32" s="226"/>
      <c r="AA32" s="226"/>
      <c r="AB32" s="161" t="s">
        <v>86</v>
      </c>
      <c r="AC32" s="162"/>
      <c r="AD32" s="253">
        <f ca="1">COUNTIFS('申請額一覧 '!$E$6:$E$20,B32,'申請額一覧 '!$K$6:$K$20,"&gt;0")</f>
        <v>0</v>
      </c>
      <c r="AE32" s="254"/>
      <c r="AF32" s="286" t="s">
        <v>18</v>
      </c>
      <c r="AG32" s="287"/>
      <c r="AH32" s="225">
        <f ca="1">SUMIF('申請額一覧 '!$E$6:$E$20,B32,'申請額一覧 '!$K$6:$K$20)</f>
        <v>0</v>
      </c>
      <c r="AI32" s="226"/>
      <c r="AJ32" s="226"/>
      <c r="AK32" s="226"/>
      <c r="AL32" s="161" t="s">
        <v>86</v>
      </c>
      <c r="AM32" s="162"/>
    </row>
    <row r="33" spans="1:39" ht="12.75" customHeight="1">
      <c r="A33" s="230" t="s">
        <v>36</v>
      </c>
      <c r="B33" s="136" t="s">
        <v>20</v>
      </c>
      <c r="C33" s="136"/>
      <c r="D33" s="136"/>
      <c r="E33" s="136"/>
      <c r="F33" s="136"/>
      <c r="G33" s="136"/>
      <c r="H33" s="136"/>
      <c r="I33" s="136"/>
      <c r="J33" s="136"/>
      <c r="K33" s="136"/>
      <c r="L33" s="136"/>
      <c r="M33" s="136"/>
      <c r="N33" s="136"/>
      <c r="O33" s="136"/>
      <c r="P33" s="136"/>
      <c r="Q33" s="136"/>
      <c r="R33" s="136"/>
      <c r="S33" s="136"/>
      <c r="T33" s="263">
        <f ca="1">COUNTIFS('申請額一覧 '!$E$6:$E$20,B33,'申請額一覧 '!$H$6:$H$20,"&gt;0")</f>
        <v>1</v>
      </c>
      <c r="U33" s="264"/>
      <c r="V33" s="261" t="s">
        <v>18</v>
      </c>
      <c r="W33" s="262"/>
      <c r="X33" s="219">
        <f ca="1">SUMIF('申請額一覧 '!$E$6:$E$20,B33,'申請額一覧 '!$H$6:$H$20)</f>
        <v>81</v>
      </c>
      <c r="Y33" s="220"/>
      <c r="Z33" s="220"/>
      <c r="AA33" s="220"/>
      <c r="AB33" s="163" t="s">
        <v>86</v>
      </c>
      <c r="AC33" s="164"/>
      <c r="AD33" s="280">
        <f ca="1">COUNTIFS('申請額一覧 '!$E$6:$E$20,B33,'申請額一覧 '!$K$6:$K$20,"&gt;0")</f>
        <v>0</v>
      </c>
      <c r="AE33" s="281"/>
      <c r="AF33" s="282" t="s">
        <v>18</v>
      </c>
      <c r="AG33" s="283"/>
      <c r="AH33" s="219">
        <f ca="1">SUMIF('申請額一覧 '!$E$6:$E$20,B33,'申請額一覧 '!$K$6:$K$20)</f>
        <v>0</v>
      </c>
      <c r="AI33" s="220"/>
      <c r="AJ33" s="220"/>
      <c r="AK33" s="220"/>
      <c r="AL33" s="163" t="s">
        <v>86</v>
      </c>
      <c r="AM33" s="164"/>
    </row>
    <row r="34" spans="1:39" ht="12.75" customHeight="1">
      <c r="A34" s="231"/>
      <c r="B34" s="150" t="s">
        <v>21</v>
      </c>
      <c r="C34" s="150"/>
      <c r="D34" s="150"/>
      <c r="E34" s="150"/>
      <c r="F34" s="150"/>
      <c r="G34" s="150"/>
      <c r="H34" s="150"/>
      <c r="I34" s="150"/>
      <c r="J34" s="150"/>
      <c r="K34" s="150"/>
      <c r="L34" s="150"/>
      <c r="M34" s="150"/>
      <c r="N34" s="150"/>
      <c r="O34" s="150"/>
      <c r="P34" s="150"/>
      <c r="Q34" s="150"/>
      <c r="R34" s="150"/>
      <c r="S34" s="150"/>
      <c r="T34" s="259">
        <f ca="1">COUNTIFS('申請額一覧 '!$E$6:$E$20,B34,'申請額一覧 '!$H$6:$H$20,"&gt;0")</f>
        <v>0</v>
      </c>
      <c r="U34" s="260"/>
      <c r="V34" s="257" t="s">
        <v>18</v>
      </c>
      <c r="W34" s="258"/>
      <c r="X34" s="213">
        <f ca="1">SUMIF('申請額一覧 '!$E$6:$E$20,B34,'申請額一覧 '!$H$6:$H$20)</f>
        <v>0</v>
      </c>
      <c r="Y34" s="214"/>
      <c r="Z34" s="214"/>
      <c r="AA34" s="214"/>
      <c r="AB34" s="152" t="s">
        <v>86</v>
      </c>
      <c r="AC34" s="153"/>
      <c r="AD34" s="259">
        <f ca="1">COUNTIFS('申請額一覧 '!$E$6:$E$20,B34,'申請額一覧 '!$K$6:$K$20,"&gt;0")</f>
        <v>0</v>
      </c>
      <c r="AE34" s="260"/>
      <c r="AF34" s="257" t="s">
        <v>18</v>
      </c>
      <c r="AG34" s="258"/>
      <c r="AH34" s="213">
        <f ca="1">SUMIF('申請額一覧 '!$E$6:$E$20,B34,'申請額一覧 '!$K$6:$K$20)</f>
        <v>0</v>
      </c>
      <c r="AI34" s="214"/>
      <c r="AJ34" s="214"/>
      <c r="AK34" s="214"/>
      <c r="AL34" s="152" t="s">
        <v>86</v>
      </c>
      <c r="AM34" s="153"/>
    </row>
    <row r="35" spans="1:39" ht="12.75" customHeight="1">
      <c r="A35" s="231"/>
      <c r="B35" s="150" t="s">
        <v>22</v>
      </c>
      <c r="C35" s="150"/>
      <c r="D35" s="150"/>
      <c r="E35" s="150"/>
      <c r="F35" s="150"/>
      <c r="G35" s="150"/>
      <c r="H35" s="150"/>
      <c r="I35" s="150"/>
      <c r="J35" s="150"/>
      <c r="K35" s="150"/>
      <c r="L35" s="150"/>
      <c r="M35" s="150"/>
      <c r="N35" s="150"/>
      <c r="O35" s="150"/>
      <c r="P35" s="150"/>
      <c r="Q35" s="150"/>
      <c r="R35" s="150"/>
      <c r="S35" s="150"/>
      <c r="T35" s="259">
        <f ca="1">COUNTIFS('申請額一覧 '!$E$6:$E$20,B35,'申請額一覧 '!$H$6:$H$20,"&gt;0")</f>
        <v>0</v>
      </c>
      <c r="U35" s="260"/>
      <c r="V35" s="257" t="s">
        <v>18</v>
      </c>
      <c r="W35" s="258"/>
      <c r="X35" s="213">
        <f ca="1">SUMIF('申請額一覧 '!$E$6:$E$20,B35,'申請額一覧 '!$H$6:$H$20)</f>
        <v>0</v>
      </c>
      <c r="Y35" s="214"/>
      <c r="Z35" s="214"/>
      <c r="AA35" s="214"/>
      <c r="AB35" s="152" t="s">
        <v>86</v>
      </c>
      <c r="AC35" s="153"/>
      <c r="AD35" s="259">
        <f ca="1">COUNTIFS('申請額一覧 '!$E$6:$E$20,B35,'申請額一覧 '!$K$6:$K$20,"&gt;0")</f>
        <v>0</v>
      </c>
      <c r="AE35" s="260"/>
      <c r="AF35" s="257" t="s">
        <v>18</v>
      </c>
      <c r="AG35" s="258"/>
      <c r="AH35" s="213">
        <f ca="1">SUMIF('申請額一覧 '!$E$6:$E$20,B35,'申請額一覧 '!$K$6:$K$20)</f>
        <v>0</v>
      </c>
      <c r="AI35" s="214"/>
      <c r="AJ35" s="214"/>
      <c r="AK35" s="214"/>
      <c r="AL35" s="152" t="s">
        <v>86</v>
      </c>
      <c r="AM35" s="153"/>
    </row>
    <row r="36" spans="1:39" ht="12.75" customHeight="1">
      <c r="A36" s="231"/>
      <c r="B36" s="150" t="s">
        <v>23</v>
      </c>
      <c r="C36" s="150"/>
      <c r="D36" s="150"/>
      <c r="E36" s="150"/>
      <c r="F36" s="150"/>
      <c r="G36" s="150"/>
      <c r="H36" s="150"/>
      <c r="I36" s="150"/>
      <c r="J36" s="150"/>
      <c r="K36" s="150"/>
      <c r="L36" s="150"/>
      <c r="M36" s="150"/>
      <c r="N36" s="150"/>
      <c r="O36" s="150"/>
      <c r="P36" s="150"/>
      <c r="Q36" s="150"/>
      <c r="R36" s="150"/>
      <c r="S36" s="150"/>
      <c r="T36" s="259">
        <f ca="1">COUNTIFS('申請額一覧 '!$E$6:$E$20,B36,'申請額一覧 '!$H$6:$H$20,"&gt;0")</f>
        <v>0</v>
      </c>
      <c r="U36" s="260"/>
      <c r="V36" s="257" t="s">
        <v>18</v>
      </c>
      <c r="W36" s="258"/>
      <c r="X36" s="213">
        <f ca="1">SUMIF('申請額一覧 '!$E$6:$E$20,B36,'申請額一覧 '!$H$6:$H$20)</f>
        <v>0</v>
      </c>
      <c r="Y36" s="214"/>
      <c r="Z36" s="214"/>
      <c r="AA36" s="214"/>
      <c r="AB36" s="152" t="s">
        <v>86</v>
      </c>
      <c r="AC36" s="153"/>
      <c r="AD36" s="259">
        <f ca="1">COUNTIFS('申請額一覧 '!$E$6:$E$20,B36,'申請額一覧 '!$K$6:$K$20,"&gt;0")</f>
        <v>0</v>
      </c>
      <c r="AE36" s="260"/>
      <c r="AF36" s="257" t="s">
        <v>18</v>
      </c>
      <c r="AG36" s="258"/>
      <c r="AH36" s="213">
        <f ca="1">SUMIF('申請額一覧 '!$E$6:$E$20,B36,'申請額一覧 '!$K$6:$K$20)</f>
        <v>0</v>
      </c>
      <c r="AI36" s="214"/>
      <c r="AJ36" s="214"/>
      <c r="AK36" s="214"/>
      <c r="AL36" s="152" t="s">
        <v>86</v>
      </c>
      <c r="AM36" s="153"/>
    </row>
    <row r="37" spans="1:39" ht="12.75" customHeight="1">
      <c r="A37" s="231"/>
      <c r="B37" s="150" t="s">
        <v>24</v>
      </c>
      <c r="C37" s="150"/>
      <c r="D37" s="150"/>
      <c r="E37" s="150"/>
      <c r="F37" s="150"/>
      <c r="G37" s="150"/>
      <c r="H37" s="150"/>
      <c r="I37" s="150"/>
      <c r="J37" s="150"/>
      <c r="K37" s="150"/>
      <c r="L37" s="150"/>
      <c r="M37" s="150"/>
      <c r="N37" s="150"/>
      <c r="O37" s="150"/>
      <c r="P37" s="150"/>
      <c r="Q37" s="150"/>
      <c r="R37" s="150"/>
      <c r="S37" s="150"/>
      <c r="T37" s="259">
        <f ca="1">COUNTIFS('申請額一覧 '!$E$6:$E$20,B37,'申請額一覧 '!$H$6:$H$20,"&gt;0")</f>
        <v>0</v>
      </c>
      <c r="U37" s="260"/>
      <c r="V37" s="257" t="s">
        <v>18</v>
      </c>
      <c r="W37" s="258"/>
      <c r="X37" s="213">
        <f ca="1">SUMIF('申請額一覧 '!$E$6:$E$20,B37,'申請額一覧 '!$H$6:$H$20)</f>
        <v>0</v>
      </c>
      <c r="Y37" s="214"/>
      <c r="Z37" s="214"/>
      <c r="AA37" s="214"/>
      <c r="AB37" s="152" t="s">
        <v>86</v>
      </c>
      <c r="AC37" s="153"/>
      <c r="AD37" s="259">
        <f ca="1">COUNTIFS('申請額一覧 '!$E$6:$E$20,B37,'申請額一覧 '!$K$6:$K$20,"&gt;0")</f>
        <v>0</v>
      </c>
      <c r="AE37" s="260"/>
      <c r="AF37" s="257" t="s">
        <v>18</v>
      </c>
      <c r="AG37" s="258"/>
      <c r="AH37" s="213">
        <f ca="1">SUMIF('申請額一覧 '!$E$6:$E$20,B37,'申請額一覧 '!$K$6:$K$20)</f>
        <v>0</v>
      </c>
      <c r="AI37" s="214"/>
      <c r="AJ37" s="214"/>
      <c r="AK37" s="214"/>
      <c r="AL37" s="152" t="s">
        <v>86</v>
      </c>
      <c r="AM37" s="153"/>
    </row>
    <row r="38" spans="1:39" ht="12.75" customHeight="1">
      <c r="A38" s="231"/>
      <c r="B38" s="150" t="s">
        <v>25</v>
      </c>
      <c r="C38" s="150"/>
      <c r="D38" s="150"/>
      <c r="E38" s="150"/>
      <c r="F38" s="150"/>
      <c r="G38" s="150"/>
      <c r="H38" s="150"/>
      <c r="I38" s="150"/>
      <c r="J38" s="150"/>
      <c r="K38" s="150"/>
      <c r="L38" s="150"/>
      <c r="M38" s="150"/>
      <c r="N38" s="150"/>
      <c r="O38" s="150"/>
      <c r="P38" s="150"/>
      <c r="Q38" s="150"/>
      <c r="R38" s="150"/>
      <c r="S38" s="150"/>
      <c r="T38" s="259">
        <f ca="1">COUNTIFS('申請額一覧 '!$E$6:$E$20,B38,'申請額一覧 '!$H$6:$H$20,"&gt;0")</f>
        <v>0</v>
      </c>
      <c r="U38" s="260"/>
      <c r="V38" s="257" t="s">
        <v>18</v>
      </c>
      <c r="W38" s="258"/>
      <c r="X38" s="213">
        <f ca="1">SUMIF('申請額一覧 '!$E$6:$E$20,B38,'申請額一覧 '!$H$6:$H$20)</f>
        <v>0</v>
      </c>
      <c r="Y38" s="214"/>
      <c r="Z38" s="214"/>
      <c r="AA38" s="214"/>
      <c r="AB38" s="152" t="s">
        <v>86</v>
      </c>
      <c r="AC38" s="153"/>
      <c r="AD38" s="259">
        <f ca="1">COUNTIFS('申請額一覧 '!$E$6:$E$20,B38,'申請額一覧 '!$K$6:$K$20,"&gt;0")</f>
        <v>0</v>
      </c>
      <c r="AE38" s="260"/>
      <c r="AF38" s="257" t="s">
        <v>18</v>
      </c>
      <c r="AG38" s="258"/>
      <c r="AH38" s="213">
        <f ca="1">SUMIF('申請額一覧 '!$E$6:$E$20,B38,'申請額一覧 '!$K$6:$K$20)</f>
        <v>0</v>
      </c>
      <c r="AI38" s="214"/>
      <c r="AJ38" s="214"/>
      <c r="AK38" s="214"/>
      <c r="AL38" s="152" t="s">
        <v>86</v>
      </c>
      <c r="AM38" s="153"/>
    </row>
    <row r="39" spans="1:39" ht="12.75" customHeight="1">
      <c r="A39" s="231"/>
      <c r="B39" s="150" t="s">
        <v>26</v>
      </c>
      <c r="C39" s="150"/>
      <c r="D39" s="150"/>
      <c r="E39" s="150"/>
      <c r="F39" s="150"/>
      <c r="G39" s="150"/>
      <c r="H39" s="150"/>
      <c r="I39" s="150"/>
      <c r="J39" s="150"/>
      <c r="K39" s="150"/>
      <c r="L39" s="150"/>
      <c r="M39" s="150"/>
      <c r="N39" s="150"/>
      <c r="O39" s="150"/>
      <c r="P39" s="150"/>
      <c r="Q39" s="150"/>
      <c r="R39" s="150"/>
      <c r="S39" s="150"/>
      <c r="T39" s="259">
        <f ca="1">COUNTIFS('申請額一覧 '!$E$6:$E$20,B39,'申請額一覧 '!$H$6:$H$20,"&gt;0")</f>
        <v>0</v>
      </c>
      <c r="U39" s="260"/>
      <c r="V39" s="257" t="s">
        <v>18</v>
      </c>
      <c r="W39" s="258"/>
      <c r="X39" s="213">
        <f ca="1">SUMIF('申請額一覧 '!$E$6:$E$20,B39,'申請額一覧 '!$H$6:$H$20)</f>
        <v>0</v>
      </c>
      <c r="Y39" s="214"/>
      <c r="Z39" s="214"/>
      <c r="AA39" s="214"/>
      <c r="AB39" s="152" t="s">
        <v>86</v>
      </c>
      <c r="AC39" s="153"/>
      <c r="AD39" s="259">
        <f ca="1">COUNTIFS('申請額一覧 '!$E$6:$E$20,B39,'申請額一覧 '!$K$6:$K$20,"&gt;0")</f>
        <v>0</v>
      </c>
      <c r="AE39" s="260"/>
      <c r="AF39" s="257" t="s">
        <v>18</v>
      </c>
      <c r="AG39" s="258"/>
      <c r="AH39" s="213">
        <f ca="1">SUMIF('申請額一覧 '!$E$6:$E$20,B39,'申請額一覧 '!$K$6:$K$20)</f>
        <v>0</v>
      </c>
      <c r="AI39" s="214"/>
      <c r="AJ39" s="214"/>
      <c r="AK39" s="214"/>
      <c r="AL39" s="152" t="s">
        <v>86</v>
      </c>
      <c r="AM39" s="153"/>
    </row>
    <row r="40" spans="1:39" ht="12.75" customHeight="1">
      <c r="A40" s="231"/>
      <c r="B40" s="150" t="s">
        <v>27</v>
      </c>
      <c r="C40" s="150"/>
      <c r="D40" s="150"/>
      <c r="E40" s="150"/>
      <c r="F40" s="150"/>
      <c r="G40" s="150"/>
      <c r="H40" s="150"/>
      <c r="I40" s="150"/>
      <c r="J40" s="150"/>
      <c r="K40" s="150"/>
      <c r="L40" s="150"/>
      <c r="M40" s="150"/>
      <c r="N40" s="150"/>
      <c r="O40" s="150"/>
      <c r="P40" s="150"/>
      <c r="Q40" s="150"/>
      <c r="R40" s="150"/>
      <c r="S40" s="150"/>
      <c r="T40" s="288" t="s">
        <v>109</v>
      </c>
      <c r="U40" s="289"/>
      <c r="V40" s="257" t="s">
        <v>110</v>
      </c>
      <c r="W40" s="258"/>
      <c r="X40" s="290" t="s">
        <v>109</v>
      </c>
      <c r="Y40" s="291"/>
      <c r="Z40" s="291"/>
      <c r="AA40" s="291"/>
      <c r="AB40" s="152" t="s">
        <v>86</v>
      </c>
      <c r="AC40" s="153"/>
      <c r="AD40" s="259">
        <f ca="1">COUNTIFS('申請額一覧 '!$E$6:$E$20,B40,'申請額一覧 '!$K$6:$K$20,"&gt;0")</f>
        <v>0</v>
      </c>
      <c r="AE40" s="260"/>
      <c r="AF40" s="257" t="s">
        <v>18</v>
      </c>
      <c r="AG40" s="258"/>
      <c r="AH40" s="213">
        <f ca="1">SUMIF('申請額一覧 '!$E$6:$E$20,B40,'申請額一覧 '!$K$6:$K$20)</f>
        <v>0</v>
      </c>
      <c r="AI40" s="214"/>
      <c r="AJ40" s="214"/>
      <c r="AK40" s="214"/>
      <c r="AL40" s="152" t="s">
        <v>86</v>
      </c>
      <c r="AM40" s="153"/>
    </row>
    <row r="41" spans="1:39" ht="12.75" customHeight="1">
      <c r="A41" s="232"/>
      <c r="B41" s="157" t="s">
        <v>70</v>
      </c>
      <c r="C41" s="157"/>
      <c r="D41" s="157"/>
      <c r="E41" s="157"/>
      <c r="F41" s="157"/>
      <c r="G41" s="157"/>
      <c r="H41" s="157"/>
      <c r="I41" s="157"/>
      <c r="J41" s="157"/>
      <c r="K41" s="157"/>
      <c r="L41" s="157"/>
      <c r="M41" s="157"/>
      <c r="N41" s="157"/>
      <c r="O41" s="157"/>
      <c r="P41" s="157"/>
      <c r="Q41" s="157"/>
      <c r="R41" s="157"/>
      <c r="S41" s="157"/>
      <c r="T41" s="265">
        <f ca="1">COUNTIFS('申請額一覧 '!$E$6:$E$20,B41,'申請額一覧 '!$H$6:$H$20,"&gt;0")</f>
        <v>0</v>
      </c>
      <c r="U41" s="266"/>
      <c r="V41" s="274" t="s">
        <v>18</v>
      </c>
      <c r="W41" s="275"/>
      <c r="X41" s="221">
        <f ca="1">SUMIF('申請額一覧 '!$E$6:$E$20,B41,'申請額一覧 '!$H$6:$H$20)</f>
        <v>0</v>
      </c>
      <c r="Y41" s="222"/>
      <c r="Z41" s="222"/>
      <c r="AA41" s="222"/>
      <c r="AB41" s="158" t="s">
        <v>86</v>
      </c>
      <c r="AC41" s="159"/>
      <c r="AD41" s="276">
        <f ca="1">COUNTIFS('申請額一覧 '!$E$6:$E$20,B41,'申請額一覧 '!$K$6:$K$20,"&gt;0")</f>
        <v>0</v>
      </c>
      <c r="AE41" s="277"/>
      <c r="AF41" s="278" t="s">
        <v>18</v>
      </c>
      <c r="AG41" s="279"/>
      <c r="AH41" s="221">
        <f ca="1">SUMIF('申請額一覧 '!$E$6:$E$20,B41,'申請額一覧 '!$K$6:$K$20)</f>
        <v>0</v>
      </c>
      <c r="AI41" s="222"/>
      <c r="AJ41" s="222"/>
      <c r="AK41" s="222"/>
      <c r="AL41" s="158" t="s">
        <v>86</v>
      </c>
      <c r="AM41" s="159"/>
    </row>
    <row r="42" spans="1:39" ht="12.75" customHeight="1">
      <c r="A42" s="308" t="s">
        <v>69</v>
      </c>
      <c r="B42" s="136" t="s">
        <v>28</v>
      </c>
      <c r="C42" s="136"/>
      <c r="D42" s="136"/>
      <c r="E42" s="136"/>
      <c r="F42" s="136"/>
      <c r="G42" s="136"/>
      <c r="H42" s="136"/>
      <c r="I42" s="136"/>
      <c r="J42" s="136"/>
      <c r="K42" s="136"/>
      <c r="L42" s="136"/>
      <c r="M42" s="136"/>
      <c r="N42" s="136"/>
      <c r="O42" s="136"/>
      <c r="P42" s="136"/>
      <c r="Q42" s="136"/>
      <c r="R42" s="136"/>
      <c r="S42" s="136"/>
      <c r="T42" s="263">
        <f ca="1">COUNTIFS('申請額一覧 '!$E$6:$E$20,B42,'申請額一覧 '!$H$6:$H$20,"&gt;0")</f>
        <v>0</v>
      </c>
      <c r="U42" s="264"/>
      <c r="V42" s="261" t="s">
        <v>18</v>
      </c>
      <c r="W42" s="262"/>
      <c r="X42" s="223">
        <f ca="1">SUMIF('申請額一覧 '!$E$6:$E$20,B42,'申請額一覧 '!$H$6:$H$20)</f>
        <v>0</v>
      </c>
      <c r="Y42" s="224"/>
      <c r="Z42" s="224"/>
      <c r="AA42" s="224"/>
      <c r="AB42" s="160" t="s">
        <v>86</v>
      </c>
      <c r="AC42" s="148"/>
      <c r="AD42" s="263">
        <f ca="1">COUNTIFS('申請額一覧 '!$E$6:$E$20,B42,'申請額一覧 '!$K$6:$K$20,"&gt;0")</f>
        <v>0</v>
      </c>
      <c r="AE42" s="264"/>
      <c r="AF42" s="261" t="s">
        <v>18</v>
      </c>
      <c r="AG42" s="262"/>
      <c r="AH42" s="223">
        <f ca="1">SUMIF('申請額一覧 '!$E$6:$E$20,B42,'申請額一覧 '!$K$6:$K$20)</f>
        <v>0</v>
      </c>
      <c r="AI42" s="224"/>
      <c r="AJ42" s="224"/>
      <c r="AK42" s="224"/>
      <c r="AL42" s="160" t="s">
        <v>86</v>
      </c>
      <c r="AM42" s="148"/>
    </row>
    <row r="43" spans="1:39" ht="12.75" customHeight="1">
      <c r="A43" s="309"/>
      <c r="B43" s="140" t="s">
        <v>29</v>
      </c>
      <c r="C43" s="140"/>
      <c r="D43" s="140"/>
      <c r="E43" s="140"/>
      <c r="F43" s="140"/>
      <c r="G43" s="140"/>
      <c r="H43" s="140"/>
      <c r="I43" s="140"/>
      <c r="J43" s="140"/>
      <c r="K43" s="140"/>
      <c r="L43" s="140"/>
      <c r="M43" s="140"/>
      <c r="N43" s="140"/>
      <c r="O43" s="140"/>
      <c r="P43" s="140"/>
      <c r="Q43" s="140"/>
      <c r="R43" s="140"/>
      <c r="S43" s="140"/>
      <c r="T43" s="253">
        <f ca="1">COUNTIFS('申請額一覧 '!$E$6:$E$20,B43,'申請額一覧 '!$H$6:$H$20,"&gt;0")</f>
        <v>0</v>
      </c>
      <c r="U43" s="254"/>
      <c r="V43" s="286" t="s">
        <v>18</v>
      </c>
      <c r="W43" s="287"/>
      <c r="X43" s="225">
        <f ca="1">SUMIF('申請額一覧 '!$E$6:$E$20,B43,'申請額一覧 '!$H$6:$H$20)</f>
        <v>0</v>
      </c>
      <c r="Y43" s="226"/>
      <c r="Z43" s="226"/>
      <c r="AA43" s="226"/>
      <c r="AB43" s="161" t="s">
        <v>86</v>
      </c>
      <c r="AC43" s="162"/>
      <c r="AD43" s="253">
        <f ca="1">COUNTIFS('申請額一覧 '!$E$6:$E$20,B43,'申請額一覧 '!$K$6:$K$20,"&gt;0")</f>
        <v>0</v>
      </c>
      <c r="AE43" s="254"/>
      <c r="AF43" s="286" t="s">
        <v>18</v>
      </c>
      <c r="AG43" s="287"/>
      <c r="AH43" s="225">
        <f ca="1">SUMIF('申請額一覧 '!$E$6:$E$20,B43,'申請額一覧 '!$K$6:$K$20)</f>
        <v>0</v>
      </c>
      <c r="AI43" s="226"/>
      <c r="AJ43" s="226"/>
      <c r="AK43" s="226"/>
      <c r="AL43" s="161" t="s">
        <v>86</v>
      </c>
      <c r="AM43" s="162"/>
    </row>
    <row r="44" spans="1:39" ht="12.75" customHeight="1">
      <c r="A44" s="230" t="s">
        <v>37</v>
      </c>
      <c r="B44" s="134" t="s">
        <v>30</v>
      </c>
      <c r="C44" s="136"/>
      <c r="D44" s="136"/>
      <c r="E44" s="136"/>
      <c r="F44" s="136"/>
      <c r="G44" s="136"/>
      <c r="H44" s="136"/>
      <c r="I44" s="136"/>
      <c r="J44" s="136"/>
      <c r="K44" s="136"/>
      <c r="L44" s="136"/>
      <c r="M44" s="136"/>
      <c r="N44" s="136"/>
      <c r="O44" s="136"/>
      <c r="P44" s="136"/>
      <c r="Q44" s="136"/>
      <c r="R44" s="136"/>
      <c r="S44" s="136"/>
      <c r="T44" s="280">
        <f ca="1">COUNTIFS('申請額一覧 '!$E$6:$E$20,B44,'申請額一覧 '!$H$6:$H$20,"&gt;0")</f>
        <v>0</v>
      </c>
      <c r="U44" s="281"/>
      <c r="V44" s="282" t="s">
        <v>18</v>
      </c>
      <c r="W44" s="283"/>
      <c r="X44" s="219">
        <f ca="1">SUMIF('申請額一覧 '!$E$6:$E$20,B44,'申請額一覧 '!$H$6:$H$20)</f>
        <v>0</v>
      </c>
      <c r="Y44" s="220"/>
      <c r="Z44" s="220"/>
      <c r="AA44" s="220"/>
      <c r="AB44" s="163" t="s">
        <v>86</v>
      </c>
      <c r="AC44" s="164"/>
      <c r="AD44" s="280">
        <f ca="1">COUNTIFS('申請額一覧 '!$E$6:$E$20,B44,'申請額一覧 '!$K$6:$K$20,"&gt;0")</f>
        <v>0</v>
      </c>
      <c r="AE44" s="281"/>
      <c r="AF44" s="282" t="s">
        <v>18</v>
      </c>
      <c r="AG44" s="283"/>
      <c r="AH44" s="219">
        <f ca="1">SUMIF('申請額一覧 '!$E$6:$E$20,B44,'申請額一覧 '!$K$6:$K$20)</f>
        <v>0</v>
      </c>
      <c r="AI44" s="220"/>
      <c r="AJ44" s="220"/>
      <c r="AK44" s="220"/>
      <c r="AL44" s="163" t="s">
        <v>86</v>
      </c>
      <c r="AM44" s="164"/>
    </row>
    <row r="45" spans="1:39" ht="12.75" customHeight="1">
      <c r="A45" s="231"/>
      <c r="B45" s="149" t="s">
        <v>31</v>
      </c>
      <c r="C45" s="150"/>
      <c r="D45" s="150"/>
      <c r="E45" s="150"/>
      <c r="F45" s="150"/>
      <c r="G45" s="150"/>
      <c r="H45" s="150"/>
      <c r="I45" s="150"/>
      <c r="J45" s="150"/>
      <c r="K45" s="150"/>
      <c r="L45" s="150"/>
      <c r="M45" s="150"/>
      <c r="N45" s="150"/>
      <c r="O45" s="150"/>
      <c r="P45" s="150"/>
      <c r="Q45" s="150"/>
      <c r="R45" s="150"/>
      <c r="S45" s="150"/>
      <c r="T45" s="259">
        <f ca="1">COUNTIFS('申請額一覧 '!$E$6:$E$20,B45,'申請額一覧 '!$H$6:$H$20,"&gt;0")</f>
        <v>0</v>
      </c>
      <c r="U45" s="260"/>
      <c r="V45" s="257" t="s">
        <v>18</v>
      </c>
      <c r="W45" s="258"/>
      <c r="X45" s="213">
        <f ca="1">SUMIF('申請額一覧 '!$E$6:$E$20,B45,'申請額一覧 '!$H$6:$H$20)</f>
        <v>0</v>
      </c>
      <c r="Y45" s="214"/>
      <c r="Z45" s="214"/>
      <c r="AA45" s="214"/>
      <c r="AB45" s="152" t="s">
        <v>86</v>
      </c>
      <c r="AC45" s="153"/>
      <c r="AD45" s="259">
        <f ca="1">COUNTIFS('申請額一覧 '!$E$6:$E$20,B45,'申請額一覧 '!$K$6:$K$20,"&gt;0")</f>
        <v>0</v>
      </c>
      <c r="AE45" s="260"/>
      <c r="AF45" s="257" t="s">
        <v>18</v>
      </c>
      <c r="AG45" s="258"/>
      <c r="AH45" s="213">
        <f ca="1">SUMIF('申請額一覧 '!$E$6:$E$20,B45,'申請額一覧 '!$K$6:$K$20)</f>
        <v>0</v>
      </c>
      <c r="AI45" s="214"/>
      <c r="AJ45" s="214"/>
      <c r="AK45" s="214"/>
      <c r="AL45" s="152" t="s">
        <v>86</v>
      </c>
      <c r="AM45" s="153"/>
    </row>
    <row r="46" spans="1:39" ht="12.75" customHeight="1">
      <c r="A46" s="231"/>
      <c r="B46" s="149" t="s">
        <v>32</v>
      </c>
      <c r="C46" s="150"/>
      <c r="D46" s="150"/>
      <c r="E46" s="150"/>
      <c r="F46" s="150"/>
      <c r="G46" s="150"/>
      <c r="H46" s="150"/>
      <c r="I46" s="150"/>
      <c r="J46" s="150"/>
      <c r="K46" s="150"/>
      <c r="L46" s="150"/>
      <c r="M46" s="150"/>
      <c r="N46" s="150"/>
      <c r="O46" s="150"/>
      <c r="P46" s="150"/>
      <c r="Q46" s="150"/>
      <c r="R46" s="150"/>
      <c r="S46" s="150"/>
      <c r="T46" s="259">
        <f ca="1">COUNTIFS('申請額一覧 '!$E$6:$E$20,B46,'申請額一覧 '!$H$6:$H$20,"&gt;0")</f>
        <v>2</v>
      </c>
      <c r="U46" s="260"/>
      <c r="V46" s="257" t="s">
        <v>18</v>
      </c>
      <c r="W46" s="258"/>
      <c r="X46" s="213">
        <f ca="1">SUMIF('申請額一覧 '!$E$6:$E$20,B46,'申請額一覧 '!$H$6:$H$20)</f>
        <v>974</v>
      </c>
      <c r="Y46" s="214"/>
      <c r="Z46" s="214"/>
      <c r="AA46" s="214"/>
      <c r="AB46" s="152" t="s">
        <v>86</v>
      </c>
      <c r="AC46" s="153"/>
      <c r="AD46" s="259">
        <f ca="1">COUNTIFS('申請額一覧 '!$E$6:$E$20,B46,'申請額一覧 '!$K$6:$K$20,"&gt;0")</f>
        <v>0</v>
      </c>
      <c r="AE46" s="260"/>
      <c r="AF46" s="257" t="s">
        <v>18</v>
      </c>
      <c r="AG46" s="258"/>
      <c r="AH46" s="213">
        <f ca="1">SUMIF('申請額一覧 '!$E$6:$E$20,B46,'申請額一覧 '!$K$6:$K$20)</f>
        <v>0</v>
      </c>
      <c r="AI46" s="214"/>
      <c r="AJ46" s="214"/>
      <c r="AK46" s="214"/>
      <c r="AL46" s="152" t="s">
        <v>86</v>
      </c>
      <c r="AM46" s="153"/>
    </row>
    <row r="47" spans="1:39" ht="12.75" customHeight="1">
      <c r="A47" s="231"/>
      <c r="B47" s="149" t="s">
        <v>33</v>
      </c>
      <c r="C47" s="150"/>
      <c r="D47" s="150"/>
      <c r="E47" s="150"/>
      <c r="F47" s="150"/>
      <c r="G47" s="150"/>
      <c r="H47" s="150"/>
      <c r="I47" s="150"/>
      <c r="J47" s="150"/>
      <c r="K47" s="150"/>
      <c r="L47" s="150"/>
      <c r="M47" s="150"/>
      <c r="N47" s="150"/>
      <c r="O47" s="150"/>
      <c r="P47" s="150"/>
      <c r="Q47" s="150"/>
      <c r="R47" s="150"/>
      <c r="S47" s="150"/>
      <c r="T47" s="259">
        <f ca="1">COUNTIFS('申請額一覧 '!$E$6:$E$20,B47,'申請額一覧 '!$H$6:$H$20,"&gt;0")</f>
        <v>0</v>
      </c>
      <c r="U47" s="260"/>
      <c r="V47" s="257" t="s">
        <v>18</v>
      </c>
      <c r="W47" s="258"/>
      <c r="X47" s="213">
        <f ca="1">SUMIF('申請額一覧 '!$E$6:$E$20,B47,'申請額一覧 '!$H$6:$H$20)</f>
        <v>0</v>
      </c>
      <c r="Y47" s="214"/>
      <c r="Z47" s="214"/>
      <c r="AA47" s="214"/>
      <c r="AB47" s="152" t="s">
        <v>86</v>
      </c>
      <c r="AC47" s="153"/>
      <c r="AD47" s="259">
        <f ca="1">COUNTIFS('申請額一覧 '!$E$6:$E$20,B47,'申請額一覧 '!$K$6:$K$20,"&gt;0")</f>
        <v>0</v>
      </c>
      <c r="AE47" s="260"/>
      <c r="AF47" s="257" t="s">
        <v>18</v>
      </c>
      <c r="AG47" s="258"/>
      <c r="AH47" s="213">
        <f ca="1">SUMIF('申請額一覧 '!$E$6:$E$20,B47,'申請額一覧 '!$K$6:$K$20)</f>
        <v>0</v>
      </c>
      <c r="AI47" s="214"/>
      <c r="AJ47" s="214"/>
      <c r="AK47" s="214"/>
      <c r="AL47" s="152" t="s">
        <v>86</v>
      </c>
      <c r="AM47" s="153"/>
    </row>
    <row r="48" spans="1:39" ht="12.75" customHeight="1">
      <c r="A48" s="231"/>
      <c r="B48" s="149" t="s">
        <v>34</v>
      </c>
      <c r="C48" s="150"/>
      <c r="D48" s="150"/>
      <c r="E48" s="150"/>
      <c r="F48" s="150"/>
      <c r="G48" s="150"/>
      <c r="H48" s="150"/>
      <c r="I48" s="150"/>
      <c r="J48" s="150"/>
      <c r="K48" s="150"/>
      <c r="L48" s="150"/>
      <c r="M48" s="150"/>
      <c r="N48" s="150"/>
      <c r="O48" s="150"/>
      <c r="P48" s="150"/>
      <c r="Q48" s="150"/>
      <c r="R48" s="150"/>
      <c r="S48" s="150"/>
      <c r="T48" s="259">
        <f ca="1">COUNTIFS('申請額一覧 '!$E$6:$E$20,B48,'申請額一覧 '!$H$6:$H$20,"&gt;0")</f>
        <v>0</v>
      </c>
      <c r="U48" s="260"/>
      <c r="V48" s="257" t="s">
        <v>18</v>
      </c>
      <c r="W48" s="258"/>
      <c r="X48" s="213">
        <f ca="1">SUMIF('申請額一覧 '!$E$6:$E$20,B48,'申請額一覧 '!$H$6:$H$20)</f>
        <v>0</v>
      </c>
      <c r="Y48" s="214"/>
      <c r="Z48" s="214"/>
      <c r="AA48" s="214"/>
      <c r="AB48" s="152" t="s">
        <v>86</v>
      </c>
      <c r="AC48" s="153"/>
      <c r="AD48" s="259">
        <f ca="1">COUNTIFS('申請額一覧 '!$E$6:$E$20,B48,'申請額一覧 '!$K$6:$K$20,"&gt;0")</f>
        <v>0</v>
      </c>
      <c r="AE48" s="260"/>
      <c r="AF48" s="257" t="s">
        <v>18</v>
      </c>
      <c r="AG48" s="258"/>
      <c r="AH48" s="213">
        <f ca="1">SUMIF('申請額一覧 '!$E$6:$E$20,B48,'申請額一覧 '!$K$6:$K$20)</f>
        <v>0</v>
      </c>
      <c r="AI48" s="214"/>
      <c r="AJ48" s="214"/>
      <c r="AK48" s="214"/>
      <c r="AL48" s="152" t="s">
        <v>86</v>
      </c>
      <c r="AM48" s="153"/>
    </row>
    <row r="49" spans="1:39" ht="12.75" customHeight="1">
      <c r="A49" s="231"/>
      <c r="B49" s="149" t="s">
        <v>35</v>
      </c>
      <c r="C49" s="150"/>
      <c r="D49" s="150"/>
      <c r="E49" s="150"/>
      <c r="F49" s="150"/>
      <c r="G49" s="150"/>
      <c r="H49" s="150"/>
      <c r="I49" s="150"/>
      <c r="J49" s="150"/>
      <c r="K49" s="150"/>
      <c r="L49" s="150"/>
      <c r="M49" s="150"/>
      <c r="N49" s="150"/>
      <c r="O49" s="150"/>
      <c r="P49" s="150"/>
      <c r="Q49" s="150"/>
      <c r="R49" s="150"/>
      <c r="S49" s="150"/>
      <c r="T49" s="259">
        <f ca="1">COUNTIFS('申請額一覧 '!$E$6:$E$20,B49,'申請額一覧 '!$H$6:$H$20,"&gt;0")</f>
        <v>0</v>
      </c>
      <c r="U49" s="260"/>
      <c r="V49" s="257" t="s">
        <v>18</v>
      </c>
      <c r="W49" s="258"/>
      <c r="X49" s="213">
        <f ca="1">SUMIF('申請額一覧 '!$E$6:$E$20,B49,'申請額一覧 '!$H$6:$H$20)</f>
        <v>0</v>
      </c>
      <c r="Y49" s="214"/>
      <c r="Z49" s="214"/>
      <c r="AA49" s="214"/>
      <c r="AB49" s="152" t="s">
        <v>86</v>
      </c>
      <c r="AC49" s="153"/>
      <c r="AD49" s="259">
        <f ca="1">COUNTIFS('申請額一覧 '!$E$6:$E$20,B49,'申請額一覧 '!$K$6:$K$20,"&gt;0")</f>
        <v>0</v>
      </c>
      <c r="AE49" s="260"/>
      <c r="AF49" s="257" t="s">
        <v>18</v>
      </c>
      <c r="AG49" s="258"/>
      <c r="AH49" s="213">
        <f ca="1">SUMIF('申請額一覧 '!$E$6:$E$20,B49,'申請額一覧 '!$K$6:$K$20)</f>
        <v>0</v>
      </c>
      <c r="AI49" s="214"/>
      <c r="AJ49" s="214"/>
      <c r="AK49" s="214"/>
      <c r="AL49" s="152" t="s">
        <v>86</v>
      </c>
      <c r="AM49" s="153"/>
    </row>
    <row r="50" spans="1:39" ht="12.75" customHeight="1">
      <c r="A50" s="231"/>
      <c r="B50" s="149" t="s">
        <v>56</v>
      </c>
      <c r="C50" s="150"/>
      <c r="D50" s="150"/>
      <c r="E50" s="150"/>
      <c r="F50" s="150"/>
      <c r="G50" s="150"/>
      <c r="H50" s="150"/>
      <c r="I50" s="150"/>
      <c r="J50" s="150"/>
      <c r="K50" s="150"/>
      <c r="L50" s="150"/>
      <c r="M50" s="150"/>
      <c r="N50" s="150"/>
      <c r="O50" s="150"/>
      <c r="P50" s="150"/>
      <c r="Q50" s="150"/>
      <c r="R50" s="150"/>
      <c r="S50" s="150"/>
      <c r="T50" s="259">
        <f ca="1">COUNTIFS('申請額一覧 '!$E$6:$E$20,B50,'申請額一覧 '!$H$6:$H$20,"&gt;0")</f>
        <v>0</v>
      </c>
      <c r="U50" s="260"/>
      <c r="V50" s="257" t="s">
        <v>18</v>
      </c>
      <c r="W50" s="258"/>
      <c r="X50" s="213">
        <f ca="1">SUMIF('申請額一覧 '!$E$6:$E$20,B50,'申請額一覧 '!$H$6:$H$20)</f>
        <v>0</v>
      </c>
      <c r="Y50" s="214"/>
      <c r="Z50" s="214"/>
      <c r="AA50" s="214"/>
      <c r="AB50" s="152" t="s">
        <v>86</v>
      </c>
      <c r="AC50" s="153"/>
      <c r="AD50" s="259">
        <f ca="1">COUNTIFS('申請額一覧 '!$E$6:$E$20,B50,'申請額一覧 '!$K$6:$K$20,"&gt;0")</f>
        <v>0</v>
      </c>
      <c r="AE50" s="260"/>
      <c r="AF50" s="257" t="s">
        <v>18</v>
      </c>
      <c r="AG50" s="258"/>
      <c r="AH50" s="213">
        <f ca="1">SUMIF('申請額一覧 '!$E$6:$E$20,B50,'申請額一覧 '!$K$6:$K$20)</f>
        <v>0</v>
      </c>
      <c r="AI50" s="214"/>
      <c r="AJ50" s="214"/>
      <c r="AK50" s="214"/>
      <c r="AL50" s="152" t="s">
        <v>86</v>
      </c>
      <c r="AM50" s="153"/>
    </row>
    <row r="51" spans="1:39" ht="12.75" customHeight="1">
      <c r="A51" s="231"/>
      <c r="B51" s="149" t="s">
        <v>57</v>
      </c>
      <c r="C51" s="150"/>
      <c r="D51" s="150"/>
      <c r="E51" s="150"/>
      <c r="F51" s="150"/>
      <c r="G51" s="150"/>
      <c r="H51" s="150"/>
      <c r="I51" s="150"/>
      <c r="J51" s="150"/>
      <c r="K51" s="150"/>
      <c r="L51" s="150"/>
      <c r="M51" s="150"/>
      <c r="N51" s="150"/>
      <c r="O51" s="150"/>
      <c r="P51" s="150"/>
      <c r="Q51" s="150"/>
      <c r="R51" s="150"/>
      <c r="S51" s="150"/>
      <c r="T51" s="259">
        <f ca="1">COUNTIFS('申請額一覧 '!$E$6:$E$20,B51,'申請額一覧 '!$H$6:$H$20,"&gt;0")</f>
        <v>0</v>
      </c>
      <c r="U51" s="260"/>
      <c r="V51" s="257" t="s">
        <v>18</v>
      </c>
      <c r="W51" s="258"/>
      <c r="X51" s="213">
        <f ca="1">SUMIF('申請額一覧 '!$E$6:$E$20,B51,'申請額一覧 '!$H$6:$H$20)</f>
        <v>0</v>
      </c>
      <c r="Y51" s="214"/>
      <c r="Z51" s="214"/>
      <c r="AA51" s="214"/>
      <c r="AB51" s="152" t="s">
        <v>86</v>
      </c>
      <c r="AC51" s="153"/>
      <c r="AD51" s="259">
        <f ca="1">COUNTIFS('申請額一覧 '!$E$6:$E$20,B51,'申請額一覧 '!$K$6:$K$20,"&gt;0")</f>
        <v>0</v>
      </c>
      <c r="AE51" s="260"/>
      <c r="AF51" s="257" t="s">
        <v>18</v>
      </c>
      <c r="AG51" s="258"/>
      <c r="AH51" s="213">
        <f ca="1">SUMIF('申請額一覧 '!$E$6:$E$20,B51,'申請額一覧 '!$K$6:$K$20)</f>
        <v>0</v>
      </c>
      <c r="AI51" s="214"/>
      <c r="AJ51" s="214"/>
      <c r="AK51" s="214"/>
      <c r="AL51" s="152" t="s">
        <v>86</v>
      </c>
      <c r="AM51" s="153"/>
    </row>
    <row r="52" spans="1:39" ht="12.75" customHeight="1">
      <c r="A52" s="231"/>
      <c r="B52" s="149" t="s">
        <v>58</v>
      </c>
      <c r="C52" s="150"/>
      <c r="D52" s="150"/>
      <c r="E52" s="150"/>
      <c r="F52" s="150"/>
      <c r="G52" s="150"/>
      <c r="H52" s="150"/>
      <c r="I52" s="150"/>
      <c r="J52" s="150"/>
      <c r="K52" s="150"/>
      <c r="L52" s="150"/>
      <c r="M52" s="150"/>
      <c r="N52" s="150"/>
      <c r="O52" s="150"/>
      <c r="P52" s="150"/>
      <c r="Q52" s="150"/>
      <c r="R52" s="150"/>
      <c r="S52" s="150"/>
      <c r="T52" s="259">
        <f ca="1">COUNTIFS('申請額一覧 '!$E$6:$E$20,B52,'申請額一覧 '!$H$6:$H$20,"&gt;0")</f>
        <v>0</v>
      </c>
      <c r="U52" s="260"/>
      <c r="V52" s="257" t="s">
        <v>18</v>
      </c>
      <c r="W52" s="258"/>
      <c r="X52" s="213">
        <f ca="1">SUMIF('申請額一覧 '!$E$6:$E$20,B52,'申請額一覧 '!$H$6:$H$20)</f>
        <v>0</v>
      </c>
      <c r="Y52" s="214"/>
      <c r="Z52" s="214"/>
      <c r="AA52" s="214"/>
      <c r="AB52" s="152" t="s">
        <v>86</v>
      </c>
      <c r="AC52" s="153"/>
      <c r="AD52" s="259">
        <f ca="1">COUNTIFS('申請額一覧 '!$E$6:$E$20,B52,'申請額一覧 '!$K$6:$K$20,"&gt;0")</f>
        <v>0</v>
      </c>
      <c r="AE52" s="260"/>
      <c r="AF52" s="257" t="s">
        <v>18</v>
      </c>
      <c r="AG52" s="258"/>
      <c r="AH52" s="213">
        <f ca="1">SUMIF('申請額一覧 '!$E$6:$E$20,B52,'申請額一覧 '!$K$6:$K$20)</f>
        <v>0</v>
      </c>
      <c r="AI52" s="214"/>
      <c r="AJ52" s="214"/>
      <c r="AK52" s="214"/>
      <c r="AL52" s="152" t="s">
        <v>86</v>
      </c>
      <c r="AM52" s="153"/>
    </row>
    <row r="53" spans="1:39" ht="12.75" customHeight="1">
      <c r="A53" s="231"/>
      <c r="B53" s="149" t="s">
        <v>59</v>
      </c>
      <c r="C53" s="150"/>
      <c r="D53" s="150"/>
      <c r="E53" s="150"/>
      <c r="F53" s="150"/>
      <c r="G53" s="150"/>
      <c r="H53" s="150"/>
      <c r="I53" s="150"/>
      <c r="J53" s="150"/>
      <c r="K53" s="150"/>
      <c r="L53" s="150"/>
      <c r="M53" s="150"/>
      <c r="N53" s="150"/>
      <c r="O53" s="150"/>
      <c r="P53" s="150"/>
      <c r="Q53" s="150"/>
      <c r="R53" s="150"/>
      <c r="S53" s="150"/>
      <c r="T53" s="259">
        <f ca="1">COUNTIFS('申請額一覧 '!$E$6:$E$20,B53,'申請額一覧 '!$H$6:$H$20,"&gt;0")</f>
        <v>0</v>
      </c>
      <c r="U53" s="260"/>
      <c r="V53" s="257" t="s">
        <v>18</v>
      </c>
      <c r="W53" s="258"/>
      <c r="X53" s="213">
        <f ca="1">SUMIF('申請額一覧 '!$E$6:$E$20,B53,'申請額一覧 '!$H$6:$H$20)</f>
        <v>0</v>
      </c>
      <c r="Y53" s="214"/>
      <c r="Z53" s="214"/>
      <c r="AA53" s="214"/>
      <c r="AB53" s="152" t="s">
        <v>86</v>
      </c>
      <c r="AC53" s="153"/>
      <c r="AD53" s="259">
        <f ca="1">COUNTIFS('申請額一覧 '!$E$6:$E$20,B53,'申請額一覧 '!$K$6:$K$20,"&gt;0")</f>
        <v>0</v>
      </c>
      <c r="AE53" s="260"/>
      <c r="AF53" s="257" t="s">
        <v>18</v>
      </c>
      <c r="AG53" s="258"/>
      <c r="AH53" s="213">
        <f ca="1">SUMIF('申請額一覧 '!$E$6:$E$20,B53,'申請額一覧 '!$K$6:$K$20)</f>
        <v>0</v>
      </c>
      <c r="AI53" s="214"/>
      <c r="AJ53" s="214"/>
      <c r="AK53" s="214"/>
      <c r="AL53" s="152" t="s">
        <v>86</v>
      </c>
      <c r="AM53" s="153"/>
    </row>
    <row r="54" spans="1:39" ht="12.75" customHeight="1">
      <c r="A54" s="231"/>
      <c r="B54" s="149" t="s">
        <v>60</v>
      </c>
      <c r="C54" s="150"/>
      <c r="D54" s="150"/>
      <c r="E54" s="150"/>
      <c r="F54" s="150"/>
      <c r="G54" s="150"/>
      <c r="H54" s="150"/>
      <c r="I54" s="150"/>
      <c r="J54" s="150"/>
      <c r="K54" s="150"/>
      <c r="L54" s="150"/>
      <c r="M54" s="150"/>
      <c r="N54" s="150"/>
      <c r="O54" s="150"/>
      <c r="P54" s="150"/>
      <c r="Q54" s="150"/>
      <c r="R54" s="150"/>
      <c r="S54" s="150"/>
      <c r="T54" s="259">
        <f ca="1">COUNTIFS('申請額一覧 '!$E$6:$E$20,B54,'申請額一覧 '!$H$6:$H$20,"&gt;0")</f>
        <v>0</v>
      </c>
      <c r="U54" s="260"/>
      <c r="V54" s="257" t="s">
        <v>18</v>
      </c>
      <c r="W54" s="258"/>
      <c r="X54" s="213">
        <f ca="1">SUMIF('申請額一覧 '!$E$6:$E$20,B54,'申請額一覧 '!$H$6:$H$20)</f>
        <v>0</v>
      </c>
      <c r="Y54" s="214"/>
      <c r="Z54" s="214"/>
      <c r="AA54" s="214"/>
      <c r="AB54" s="152" t="s">
        <v>86</v>
      </c>
      <c r="AC54" s="153"/>
      <c r="AD54" s="259">
        <f ca="1">COUNTIFS('申請額一覧 '!$E$6:$E$20,B54,'申請額一覧 '!$K$6:$K$20,"&gt;0")</f>
        <v>0</v>
      </c>
      <c r="AE54" s="260"/>
      <c r="AF54" s="257" t="s">
        <v>18</v>
      </c>
      <c r="AG54" s="258"/>
      <c r="AH54" s="213">
        <f ca="1">SUMIF('申請額一覧 '!$E$6:$E$20,B54,'申請額一覧 '!$K$6:$K$20)</f>
        <v>0</v>
      </c>
      <c r="AI54" s="214"/>
      <c r="AJ54" s="214"/>
      <c r="AK54" s="214"/>
      <c r="AL54" s="152" t="s">
        <v>86</v>
      </c>
      <c r="AM54" s="153"/>
    </row>
    <row r="55" spans="1:39" ht="12.75" customHeight="1">
      <c r="A55" s="231"/>
      <c r="B55" s="149" t="s">
        <v>61</v>
      </c>
      <c r="C55" s="165"/>
      <c r="D55" s="165"/>
      <c r="E55" s="165"/>
      <c r="F55" s="165"/>
      <c r="G55" s="165"/>
      <c r="H55" s="165"/>
      <c r="I55" s="165"/>
      <c r="J55" s="165"/>
      <c r="K55" s="165"/>
      <c r="L55" s="165"/>
      <c r="M55" s="165"/>
      <c r="N55" s="165"/>
      <c r="O55" s="165"/>
      <c r="P55" s="165"/>
      <c r="Q55" s="165"/>
      <c r="R55" s="165"/>
      <c r="S55" s="165"/>
      <c r="T55" s="259">
        <f ca="1">COUNTIFS('申請額一覧 '!$E$6:$E$20,B55,'申請額一覧 '!$H$6:$H$20,"&gt;0")</f>
        <v>0</v>
      </c>
      <c r="U55" s="260"/>
      <c r="V55" s="257" t="s">
        <v>18</v>
      </c>
      <c r="W55" s="258"/>
      <c r="X55" s="213">
        <f ca="1">SUMIF('申請額一覧 '!$E$6:$E$20,B55,'申請額一覧 '!$H$6:$H$20)</f>
        <v>0</v>
      </c>
      <c r="Y55" s="214"/>
      <c r="Z55" s="214"/>
      <c r="AA55" s="214"/>
      <c r="AB55" s="152" t="s">
        <v>86</v>
      </c>
      <c r="AC55" s="153"/>
      <c r="AD55" s="259">
        <f ca="1">COUNTIFS('申請額一覧 '!$E$6:$E$20,B55,'申請額一覧 '!$K$6:$K$20,"&gt;0")</f>
        <v>0</v>
      </c>
      <c r="AE55" s="260"/>
      <c r="AF55" s="257" t="s">
        <v>18</v>
      </c>
      <c r="AG55" s="258"/>
      <c r="AH55" s="213">
        <f ca="1">SUMIF('申請額一覧 '!$E$6:$E$20,B55,'申請額一覧 '!$K$6:$K$20)</f>
        <v>0</v>
      </c>
      <c r="AI55" s="214"/>
      <c r="AJ55" s="214"/>
      <c r="AK55" s="214"/>
      <c r="AL55" s="152" t="s">
        <v>86</v>
      </c>
      <c r="AM55" s="153"/>
    </row>
    <row r="56" spans="1:39" ht="12.75" customHeight="1">
      <c r="A56" s="231"/>
      <c r="B56" s="166" t="s">
        <v>62</v>
      </c>
      <c r="C56" s="165"/>
      <c r="D56" s="165"/>
      <c r="E56" s="165"/>
      <c r="F56" s="165"/>
      <c r="G56" s="165"/>
      <c r="H56" s="165"/>
      <c r="I56" s="165"/>
      <c r="J56" s="165"/>
      <c r="K56" s="165"/>
      <c r="L56" s="165"/>
      <c r="M56" s="165"/>
      <c r="N56" s="165"/>
      <c r="O56" s="165"/>
      <c r="P56" s="165"/>
      <c r="Q56" s="165"/>
      <c r="R56" s="165"/>
      <c r="S56" s="165"/>
      <c r="T56" s="259">
        <f ca="1">COUNTIFS('申請額一覧 '!$E$6:$E$20,B56,'申請額一覧 '!$H$6:$H$20,"&gt;0")</f>
        <v>0</v>
      </c>
      <c r="U56" s="260"/>
      <c r="V56" s="257" t="s">
        <v>18</v>
      </c>
      <c r="W56" s="258"/>
      <c r="X56" s="213">
        <f ca="1">SUMIF('申請額一覧 '!$E$6:$E$20,B56,'申請額一覧 '!$H$6:$H$20)</f>
        <v>0</v>
      </c>
      <c r="Y56" s="214"/>
      <c r="Z56" s="214"/>
      <c r="AA56" s="214"/>
      <c r="AB56" s="152" t="s">
        <v>86</v>
      </c>
      <c r="AC56" s="153"/>
      <c r="AD56" s="259">
        <f ca="1">COUNTIFS('申請額一覧 '!$E$6:$E$20,B56,'申請額一覧 '!$K$6:$K$20,"&gt;0")</f>
        <v>0</v>
      </c>
      <c r="AE56" s="260"/>
      <c r="AF56" s="257" t="s">
        <v>18</v>
      </c>
      <c r="AG56" s="258"/>
      <c r="AH56" s="213">
        <f ca="1">SUMIF('申請額一覧 '!$E$6:$E$20,B56,'申請額一覧 '!$K$6:$K$20)</f>
        <v>0</v>
      </c>
      <c r="AI56" s="214"/>
      <c r="AJ56" s="214"/>
      <c r="AK56" s="214"/>
      <c r="AL56" s="152" t="s">
        <v>86</v>
      </c>
      <c r="AM56" s="153"/>
    </row>
    <row r="57" spans="1:39" ht="12.75" customHeight="1">
      <c r="A57" s="231"/>
      <c r="B57" s="166" t="s">
        <v>63</v>
      </c>
      <c r="C57" s="165"/>
      <c r="D57" s="165"/>
      <c r="E57" s="165"/>
      <c r="F57" s="165"/>
      <c r="G57" s="165"/>
      <c r="H57" s="165"/>
      <c r="I57" s="165"/>
      <c r="J57" s="165"/>
      <c r="K57" s="165"/>
      <c r="L57" s="165"/>
      <c r="M57" s="165"/>
      <c r="N57" s="165"/>
      <c r="O57" s="165"/>
      <c r="P57" s="165"/>
      <c r="Q57" s="165"/>
      <c r="R57" s="165"/>
      <c r="S57" s="165"/>
      <c r="T57" s="276">
        <f ca="1">COUNTIFS('申請額一覧 '!$E$6:$E$20,B57,'申請額一覧 '!$H$6:$H$20,"&gt;0")</f>
        <v>0</v>
      </c>
      <c r="U57" s="277"/>
      <c r="V57" s="278" t="s">
        <v>18</v>
      </c>
      <c r="W57" s="279"/>
      <c r="X57" s="215">
        <f ca="1">SUMIF('申請額一覧 '!$E$6:$E$20,B57,'申請額一覧 '!$H$6:$H$20)</f>
        <v>0</v>
      </c>
      <c r="Y57" s="216"/>
      <c r="Z57" s="216"/>
      <c r="AA57" s="216"/>
      <c r="AB57" s="158" t="s">
        <v>86</v>
      </c>
      <c r="AC57" s="159"/>
      <c r="AD57" s="276">
        <f ca="1">COUNTIFS('申請額一覧 '!$E$6:$E$20,B57,'申請額一覧 '!$K$6:$K$20,"&gt;0")</f>
        <v>0</v>
      </c>
      <c r="AE57" s="277"/>
      <c r="AF57" s="278" t="s">
        <v>18</v>
      </c>
      <c r="AG57" s="279"/>
      <c r="AH57" s="215">
        <f ca="1">SUMIF('申請額一覧 '!$E$6:$E$20,B57,'申請額一覧 '!$K$6:$K$20)</f>
        <v>0</v>
      </c>
      <c r="AI57" s="216"/>
      <c r="AJ57" s="216"/>
      <c r="AK57" s="216"/>
      <c r="AL57" s="158" t="s">
        <v>86</v>
      </c>
      <c r="AM57" s="159"/>
    </row>
    <row r="58" spans="1:39" ht="15.75" customHeight="1">
      <c r="A58" s="292" t="s">
        <v>40</v>
      </c>
      <c r="B58" s="293"/>
      <c r="C58" s="293"/>
      <c r="D58" s="293"/>
      <c r="E58" s="293"/>
      <c r="F58" s="293"/>
      <c r="G58" s="293"/>
      <c r="H58" s="293"/>
      <c r="I58" s="293"/>
      <c r="J58" s="293"/>
      <c r="K58" s="293"/>
      <c r="L58" s="293"/>
      <c r="M58" s="293"/>
      <c r="N58" s="293"/>
      <c r="O58" s="293"/>
      <c r="P58" s="293"/>
      <c r="Q58" s="293"/>
      <c r="R58" s="293"/>
      <c r="S58" s="294"/>
      <c r="T58" s="304">
        <f ca="1">SUM(T23:U57)</f>
        <v>4</v>
      </c>
      <c r="U58" s="305"/>
      <c r="V58" s="306" t="s">
        <v>18</v>
      </c>
      <c r="W58" s="307"/>
      <c r="X58" s="313">
        <f ca="1">SUM(X23:AA57)</f>
        <v>1260</v>
      </c>
      <c r="Y58" s="314"/>
      <c r="Z58" s="314"/>
      <c r="AA58" s="314"/>
      <c r="AB58" s="192" t="s">
        <v>86</v>
      </c>
      <c r="AC58" s="167"/>
      <c r="AD58" s="304">
        <f ca="1">SUM(AD23:AE57)</f>
        <v>0</v>
      </c>
      <c r="AE58" s="305"/>
      <c r="AF58" s="306" t="s">
        <v>18</v>
      </c>
      <c r="AG58" s="307"/>
      <c r="AH58" s="313">
        <f ca="1">SUM(AH23:AK57)</f>
        <v>0</v>
      </c>
      <c r="AI58" s="314"/>
      <c r="AJ58" s="314"/>
      <c r="AK58" s="314"/>
      <c r="AL58" s="192" t="s">
        <v>86</v>
      </c>
      <c r="AM58" s="167"/>
    </row>
    <row r="59" spans="1:39" ht="15.75" customHeight="1">
      <c r="A59" s="292" t="s">
        <v>42</v>
      </c>
      <c r="B59" s="293"/>
      <c r="C59" s="293"/>
      <c r="D59" s="293"/>
      <c r="E59" s="293"/>
      <c r="F59" s="293"/>
      <c r="G59" s="293"/>
      <c r="H59" s="293"/>
      <c r="I59" s="293"/>
      <c r="J59" s="293"/>
      <c r="K59" s="293"/>
      <c r="L59" s="293"/>
      <c r="M59" s="293"/>
      <c r="N59" s="293"/>
      <c r="O59" s="293"/>
      <c r="P59" s="293"/>
      <c r="Q59" s="293"/>
      <c r="R59" s="293"/>
      <c r="S59" s="294"/>
      <c r="T59" s="217">
        <f ca="1">X58+AH58</f>
        <v>1260</v>
      </c>
      <c r="U59" s="218"/>
      <c r="V59" s="218"/>
      <c r="W59" s="218"/>
      <c r="X59" s="218"/>
      <c r="Y59" s="218"/>
      <c r="Z59" s="218"/>
      <c r="AA59" s="218"/>
      <c r="AB59" s="218"/>
      <c r="AC59" s="218"/>
      <c r="AD59" s="218"/>
      <c r="AE59" s="218"/>
      <c r="AF59" s="218"/>
      <c r="AG59" s="218"/>
      <c r="AH59" s="218"/>
      <c r="AI59" s="218"/>
      <c r="AJ59" s="218"/>
      <c r="AK59" s="218"/>
      <c r="AL59" s="192" t="s">
        <v>86</v>
      </c>
      <c r="AM59" s="167"/>
    </row>
    <row r="60" spans="1:39">
      <c r="A60" s="190" t="s">
        <v>118</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row>
    <row r="61" spans="1:39" s="168" customFormat="1" ht="10.5">
      <c r="A61" s="191" t="s">
        <v>117</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row>
    <row r="62" spans="1:39">
      <c r="A62" s="190" t="s">
        <v>119</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row>
    <row r="63" spans="1:39" s="168" customFormat="1" ht="10.5">
      <c r="A63" s="190"/>
      <c r="B63" s="190"/>
      <c r="C63" s="190" t="s">
        <v>120</v>
      </c>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row>
    <row r="64" spans="1:39">
      <c r="AM64" s="131"/>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Normal="140" zoomScaleSheetLayoutView="100" workbookViewId="0">
      <selection activeCell="D11" sqref="D11"/>
    </sheetView>
  </sheetViews>
  <sheetFormatPr defaultColWidth="2.25" defaultRowHeight="13.5"/>
  <cols>
    <col min="1" max="1" width="2.25" style="103"/>
    <col min="2" max="2" width="3.125" style="103" customWidth="1"/>
    <col min="3" max="3" width="12.875" style="103" customWidth="1"/>
    <col min="4" max="4" width="16.875" style="103" customWidth="1"/>
    <col min="5" max="5" width="18.875" style="103" customWidth="1"/>
    <col min="6" max="11" width="11.25" style="103" customWidth="1"/>
    <col min="12" max="12" width="12.625" style="103" customWidth="1"/>
    <col min="13" max="13" width="18.75" style="103" customWidth="1"/>
    <col min="14" max="16384" width="2.25" style="103"/>
  </cols>
  <sheetData>
    <row r="1" spans="1:13">
      <c r="A1" s="103" t="s">
        <v>190</v>
      </c>
    </row>
    <row r="3" spans="1:13" ht="18" customHeight="1" thickBot="1">
      <c r="B3" s="104"/>
      <c r="M3" s="174" t="s">
        <v>183</v>
      </c>
    </row>
    <row r="4" spans="1:13" ht="18" customHeight="1" thickBot="1">
      <c r="B4" s="319" t="s">
        <v>88</v>
      </c>
      <c r="C4" s="320" t="s">
        <v>85</v>
      </c>
      <c r="D4" s="321" t="s">
        <v>80</v>
      </c>
      <c r="E4" s="322" t="s">
        <v>87</v>
      </c>
      <c r="F4" s="323" t="s">
        <v>114</v>
      </c>
      <c r="G4" s="323"/>
      <c r="H4" s="324"/>
      <c r="I4" s="323" t="s">
        <v>115</v>
      </c>
      <c r="J4" s="323"/>
      <c r="K4" s="324"/>
      <c r="L4" s="317" t="s">
        <v>95</v>
      </c>
      <c r="M4" s="318" t="s">
        <v>96</v>
      </c>
    </row>
    <row r="5" spans="1:13" ht="27.75" customHeight="1">
      <c r="B5" s="319"/>
      <c r="C5" s="320"/>
      <c r="D5" s="321"/>
      <c r="E5" s="322"/>
      <c r="F5" s="105" t="s">
        <v>82</v>
      </c>
      <c r="G5" s="105" t="s">
        <v>83</v>
      </c>
      <c r="H5" s="106" t="s">
        <v>84</v>
      </c>
      <c r="I5" s="107" t="s">
        <v>90</v>
      </c>
      <c r="J5" s="105" t="s">
        <v>91</v>
      </c>
      <c r="K5" s="108" t="s">
        <v>92</v>
      </c>
      <c r="L5" s="318"/>
      <c r="M5" s="318"/>
    </row>
    <row r="6" spans="1:13" ht="22.5" customHeight="1">
      <c r="B6" s="109">
        <v>1</v>
      </c>
      <c r="C6" s="110" t="str">
        <f ca="1">IFERROR(INDIRECT("個票"&amp;$B6&amp;"！$AG$4"),"")</f>
        <v>2900000001</v>
      </c>
      <c r="D6" s="110" t="str">
        <f ca="1">IFERROR(INDIRECT("個票"&amp;$B6&amp;"！$L$4"),"")</f>
        <v>デイサービス奈良</v>
      </c>
      <c r="E6" s="109" t="str">
        <f ca="1">IFERROR(INDIRECT("個票"&amp;$B6&amp;"！$L$5"),"")</f>
        <v>通所介護事業所（通常規模型）</v>
      </c>
      <c r="F6" s="111">
        <f ca="1">IF(G6&lt;&gt;0,IFERROR(INDIRECT("個票"&amp;$B6&amp;"！$AA$13"),""),0)</f>
        <v>537</v>
      </c>
      <c r="G6" s="111">
        <f ca="1">IFERROR(INDIRECT("個票"&amp;$B6&amp;"！$AI$13"),"")</f>
        <v>205</v>
      </c>
      <c r="H6" s="112">
        <f ca="1">MIN(F6:G6)</f>
        <v>205</v>
      </c>
      <c r="I6" s="113">
        <f ca="1">IF(J6&lt;&gt;0,IFERROR(INDIRECT("個票"&amp;$B6&amp;"！$AA$47"),""),0)</f>
        <v>0</v>
      </c>
      <c r="J6" s="111">
        <f ca="1">IFERROR(INDIRECT("個票"&amp;$B6&amp;"！$AI$47"),"")</f>
        <v>0</v>
      </c>
      <c r="K6" s="114">
        <f ca="1">MIN(I6:J6)</f>
        <v>0</v>
      </c>
      <c r="L6" s="114">
        <f ca="1">SUM(H6,K6)</f>
        <v>205</v>
      </c>
      <c r="M6" s="115"/>
    </row>
    <row r="7" spans="1:13" ht="22.5" customHeight="1">
      <c r="B7" s="109">
        <v>2</v>
      </c>
      <c r="C7" s="110" t="str">
        <f t="shared" ref="C7:C20" ca="1" si="0">IFERROR(INDIRECT("個票"&amp;$B7&amp;"！$AG$4"),"")</f>
        <v>2900000002</v>
      </c>
      <c r="D7" s="110" t="str">
        <f t="shared" ref="D7:D20" ca="1" si="1">IFERROR(INDIRECT("個票"&amp;$B7&amp;"！$L$4"),"")</f>
        <v>介護老人保健施設奈良(R3年度分）</v>
      </c>
      <c r="E7" s="109" t="str">
        <f t="shared" ref="E7:E20" ca="1" si="2">IFERROR(INDIRECT("個票"&amp;$B7&amp;"！$L$5"),"")</f>
        <v>介護老人保健施設</v>
      </c>
      <c r="F7" s="111">
        <f t="shared" ref="F7:F20" ca="1" si="3">IF(G7&lt;&gt;0,IFERROR(INDIRECT("個票"&amp;$B7&amp;"！$AA$13"),""),0)</f>
        <v>2280</v>
      </c>
      <c r="G7" s="111">
        <f t="shared" ref="G7:G20" ca="1" si="4">IFERROR(INDIRECT("個票"&amp;$B7&amp;"！$AI$13"),"")</f>
        <v>300</v>
      </c>
      <c r="H7" s="112">
        <f t="shared" ref="H7:H20" ca="1" si="5">MIN(F7:G7)</f>
        <v>300</v>
      </c>
      <c r="I7" s="113">
        <f ca="1">IF(J7&lt;&gt;0,IFERROR(INDIRECT("個票"&amp;$B7&amp;"！$AA$47"),""),0)</f>
        <v>0</v>
      </c>
      <c r="J7" s="111">
        <f ca="1">IFERROR(INDIRECT("個票"&amp;$B7&amp;"！$AI$47"),"")</f>
        <v>0</v>
      </c>
      <c r="K7" s="114">
        <f t="shared" ref="K7:K20" ca="1" si="6">MIN(I7:J7)</f>
        <v>0</v>
      </c>
      <c r="L7" s="114">
        <f t="shared" ref="L7:L19" ca="1" si="7">SUM(H7,K7)</f>
        <v>300</v>
      </c>
      <c r="M7" s="115"/>
    </row>
    <row r="8" spans="1:13" ht="22.5" customHeight="1">
      <c r="B8" s="109">
        <v>3</v>
      </c>
      <c r="C8" s="110" t="str">
        <f t="shared" ca="1" si="0"/>
        <v>2900000002</v>
      </c>
      <c r="D8" s="110" t="str">
        <f t="shared" ca="1" si="1"/>
        <v>介護老人保健施設奈良(R4年度分）</v>
      </c>
      <c r="E8" s="109" t="str">
        <f t="shared" ca="1" si="2"/>
        <v>介護老人保健施設</v>
      </c>
      <c r="F8" s="111">
        <f t="shared" ca="1" si="3"/>
        <v>2280</v>
      </c>
      <c r="G8" s="111">
        <f t="shared" ca="1" si="4"/>
        <v>674</v>
      </c>
      <c r="H8" s="112">
        <f t="shared" ca="1" si="5"/>
        <v>674</v>
      </c>
      <c r="I8" s="113">
        <f t="shared" ref="I8:I20" ca="1" si="8">IF(J8&lt;&gt;0,IFERROR(INDIRECT("個票"&amp;$B8&amp;"！$AA$47"),""),0)</f>
        <v>0</v>
      </c>
      <c r="J8" s="111">
        <f t="shared" ref="J8:J20" ca="1" si="9">IFERROR(INDIRECT("個票"&amp;$B8&amp;"！$AI$47"),"")</f>
        <v>0</v>
      </c>
      <c r="K8" s="114">
        <f t="shared" ca="1" si="6"/>
        <v>0</v>
      </c>
      <c r="L8" s="114">
        <f t="shared" ca="1" si="7"/>
        <v>674</v>
      </c>
      <c r="M8" s="115"/>
    </row>
    <row r="9" spans="1:13" ht="22.5" customHeight="1">
      <c r="B9" s="109">
        <v>4</v>
      </c>
      <c r="C9" s="110" t="str">
        <f t="shared" ca="1" si="0"/>
        <v>2900000003</v>
      </c>
      <c r="D9" s="110" t="str">
        <f t="shared" ca="1" si="1"/>
        <v>ヘルパーステーション奈良</v>
      </c>
      <c r="E9" s="109" t="str">
        <f t="shared" ca="1" si="2"/>
        <v>訪問介護事業所</v>
      </c>
      <c r="F9" s="111">
        <f t="shared" ca="1" si="3"/>
        <v>320</v>
      </c>
      <c r="G9" s="111">
        <f t="shared" ca="1" si="4"/>
        <v>81</v>
      </c>
      <c r="H9" s="112">
        <f t="shared" ca="1" si="5"/>
        <v>81</v>
      </c>
      <c r="I9" s="113">
        <f t="shared" ca="1" si="8"/>
        <v>0</v>
      </c>
      <c r="J9" s="111">
        <f t="shared" ca="1" si="9"/>
        <v>0</v>
      </c>
      <c r="K9" s="114">
        <f t="shared" ca="1" si="6"/>
        <v>0</v>
      </c>
      <c r="L9" s="114">
        <f t="shared" ca="1" si="7"/>
        <v>81</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f t="shared" ca="1" si="5"/>
        <v>0</v>
      </c>
      <c r="I10" s="113" t="str">
        <f t="shared" ca="1" si="8"/>
        <v/>
      </c>
      <c r="J10" s="111" t="str">
        <f t="shared" ca="1" si="9"/>
        <v/>
      </c>
      <c r="K10" s="114">
        <f t="shared" ca="1" si="6"/>
        <v>0</v>
      </c>
      <c r="L10" s="114">
        <f t="shared" ca="1" si="7"/>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f t="shared" ca="1" si="5"/>
        <v>0</v>
      </c>
      <c r="I11" s="113" t="str">
        <f t="shared" ca="1" si="8"/>
        <v/>
      </c>
      <c r="J11" s="111" t="str">
        <f t="shared" ca="1" si="9"/>
        <v/>
      </c>
      <c r="K11" s="114">
        <f t="shared" ca="1" si="6"/>
        <v>0</v>
      </c>
      <c r="L11" s="114">
        <f t="shared" ca="1" si="7"/>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f t="shared" ca="1" si="5"/>
        <v>0</v>
      </c>
      <c r="I12" s="113" t="str">
        <f t="shared" ca="1" si="8"/>
        <v/>
      </c>
      <c r="J12" s="111" t="str">
        <f t="shared" ca="1" si="9"/>
        <v/>
      </c>
      <c r="K12" s="114">
        <f t="shared" ca="1" si="6"/>
        <v>0</v>
      </c>
      <c r="L12" s="114">
        <f t="shared" ca="1" si="7"/>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f t="shared" ca="1" si="5"/>
        <v>0</v>
      </c>
      <c r="I13" s="113" t="str">
        <f t="shared" ca="1" si="8"/>
        <v/>
      </c>
      <c r="J13" s="111" t="str">
        <f t="shared" ca="1" si="9"/>
        <v/>
      </c>
      <c r="K13" s="114">
        <f t="shared" ca="1" si="6"/>
        <v>0</v>
      </c>
      <c r="L13" s="114">
        <f t="shared" ca="1" si="7"/>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f t="shared" ca="1" si="5"/>
        <v>0</v>
      </c>
      <c r="I14" s="113" t="str">
        <f t="shared" ca="1" si="8"/>
        <v/>
      </c>
      <c r="J14" s="111" t="str">
        <f t="shared" ca="1" si="9"/>
        <v/>
      </c>
      <c r="K14" s="114">
        <f t="shared" ca="1" si="6"/>
        <v>0</v>
      </c>
      <c r="L14" s="114">
        <f t="shared" ca="1" si="7"/>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f t="shared" ca="1" si="5"/>
        <v>0</v>
      </c>
      <c r="I15" s="113" t="str">
        <f t="shared" ca="1" si="8"/>
        <v/>
      </c>
      <c r="J15" s="111" t="str">
        <f t="shared" ca="1" si="9"/>
        <v/>
      </c>
      <c r="K15" s="114">
        <f t="shared" ca="1" si="6"/>
        <v>0</v>
      </c>
      <c r="L15" s="114">
        <f t="shared" ca="1" si="7"/>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f t="shared" ca="1" si="5"/>
        <v>0</v>
      </c>
      <c r="I16" s="113" t="str">
        <f t="shared" ca="1" si="8"/>
        <v/>
      </c>
      <c r="J16" s="111" t="str">
        <f t="shared" ca="1" si="9"/>
        <v/>
      </c>
      <c r="K16" s="114">
        <f t="shared" ca="1" si="6"/>
        <v>0</v>
      </c>
      <c r="L16" s="114">
        <f t="shared" ca="1" si="7"/>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f t="shared" ca="1" si="5"/>
        <v>0</v>
      </c>
      <c r="I17" s="113" t="str">
        <f t="shared" ca="1" si="8"/>
        <v/>
      </c>
      <c r="J17" s="111" t="str">
        <f t="shared" ca="1" si="9"/>
        <v/>
      </c>
      <c r="K17" s="114">
        <f t="shared" ca="1" si="6"/>
        <v>0</v>
      </c>
      <c r="L17" s="114">
        <f t="shared" ca="1" si="7"/>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f t="shared" ca="1" si="5"/>
        <v>0</v>
      </c>
      <c r="I18" s="113" t="str">
        <f t="shared" ca="1" si="8"/>
        <v/>
      </c>
      <c r="J18" s="111" t="str">
        <f t="shared" ca="1" si="9"/>
        <v/>
      </c>
      <c r="K18" s="114">
        <f t="shared" ca="1" si="6"/>
        <v>0</v>
      </c>
      <c r="L18" s="114">
        <f t="shared" ca="1" si="7"/>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f t="shared" ca="1" si="5"/>
        <v>0</v>
      </c>
      <c r="I19" s="113" t="str">
        <f t="shared" ca="1" si="8"/>
        <v/>
      </c>
      <c r="J19" s="111" t="str">
        <f t="shared" ca="1" si="9"/>
        <v/>
      </c>
      <c r="K19" s="114">
        <f t="shared" ca="1" si="6"/>
        <v>0</v>
      </c>
      <c r="L19" s="114">
        <f t="shared" ca="1" si="7"/>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f t="shared" ca="1" si="5"/>
        <v>0</v>
      </c>
      <c r="I20" s="113" t="str">
        <f t="shared" ca="1" si="8"/>
        <v/>
      </c>
      <c r="J20" s="111" t="str">
        <f t="shared" ca="1" si="9"/>
        <v/>
      </c>
      <c r="K20" s="120">
        <f t="shared" ca="1" si="6"/>
        <v>0</v>
      </c>
      <c r="L20" s="121">
        <f ca="1">SUM(H20,K20)</f>
        <v>0</v>
      </c>
      <c r="M20" s="122"/>
    </row>
    <row r="21" spans="1:13" ht="22.5" customHeight="1" thickTop="1" thickBot="1">
      <c r="B21" s="315" t="s">
        <v>94</v>
      </c>
      <c r="C21" s="316"/>
      <c r="D21" s="316"/>
      <c r="E21" s="316"/>
      <c r="F21" s="123"/>
      <c r="G21" s="123"/>
      <c r="H21" s="124">
        <f ca="1">SUM(H6:H20)</f>
        <v>1260</v>
      </c>
      <c r="I21" s="125"/>
      <c r="J21" s="123"/>
      <c r="K21" s="126">
        <f ca="1">SUM(K6:K20)</f>
        <v>0</v>
      </c>
      <c r="L21" s="126">
        <f ca="1">SUM(H21,K21)</f>
        <v>1260</v>
      </c>
      <c r="M21" s="127"/>
    </row>
    <row r="22" spans="1:13" ht="19.5" customHeight="1"/>
    <row r="23" spans="1:13" s="128" customFormat="1" ht="18" customHeight="1">
      <c r="A23" s="103" t="s">
        <v>89</v>
      </c>
      <c r="B23" s="103"/>
      <c r="C23" s="103"/>
      <c r="D23" s="103"/>
    </row>
    <row r="24" spans="1:13" s="128" customFormat="1" ht="16.5" customHeight="1">
      <c r="A24" s="103"/>
      <c r="B24" s="129">
        <v>1</v>
      </c>
      <c r="C24" s="130" t="s">
        <v>97</v>
      </c>
      <c r="D24" s="103"/>
    </row>
    <row r="25" spans="1:13" s="181" customFormat="1" ht="16.5" customHeight="1">
      <c r="A25" s="37"/>
      <c r="B25" s="180">
        <v>2</v>
      </c>
      <c r="C25" s="42" t="s">
        <v>196</v>
      </c>
      <c r="D25" s="37"/>
    </row>
    <row r="26" spans="1:13" s="181" customFormat="1" ht="16.5" customHeight="1">
      <c r="A26" s="37"/>
      <c r="B26" s="180">
        <v>3</v>
      </c>
      <c r="C26" s="42" t="s">
        <v>186</v>
      </c>
      <c r="D26" s="37"/>
    </row>
    <row r="27" spans="1:13" s="181" customFormat="1" ht="16.5" customHeight="1">
      <c r="A27" s="37"/>
      <c r="B27" s="182">
        <v>4</v>
      </c>
      <c r="C27" s="183" t="s">
        <v>93</v>
      </c>
      <c r="D27" s="37"/>
    </row>
    <row r="28" spans="1:13" s="181" customFormat="1" ht="16.5" customHeight="1">
      <c r="A28" s="37"/>
      <c r="B28" s="182">
        <v>5</v>
      </c>
      <c r="C28" s="183" t="s">
        <v>187</v>
      </c>
      <c r="D28" s="37"/>
    </row>
    <row r="29" spans="1:13" s="128" customFormat="1" ht="22.5" customHeight="1"/>
    <row r="30" spans="1:13" s="128" customFormat="1" ht="22.5" customHeight="1"/>
    <row r="31" spans="1:13" s="128" customFormat="1" ht="22.5" customHeight="1"/>
    <row r="32" spans="1:13" s="128" customFormat="1" ht="22.5" customHeight="1"/>
    <row r="33" s="128" customFormat="1" ht="22.5" customHeight="1"/>
    <row r="34" s="128" customFormat="1" ht="22.5" customHeight="1"/>
    <row r="35" s="128" customFormat="1" ht="22.5" customHeight="1"/>
    <row r="36" s="128" customFormat="1" ht="22.5" customHeight="1"/>
    <row r="37" s="128" customFormat="1" ht="22.5" customHeight="1"/>
    <row r="38" s="128" customFormat="1" ht="22.5" customHeight="1"/>
    <row r="39" s="128"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7"/>
  <sheetViews>
    <sheetView showGridLines="0" tabSelected="1" view="pageBreakPreview" zoomScale="110" zoomScaleNormal="120" zoomScaleSheetLayoutView="110" workbookViewId="0">
      <selection activeCell="K26" sqref="K26:AM26"/>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84" t="s">
        <v>191</v>
      </c>
    </row>
    <row r="3" spans="1:46" s="42" customFormat="1" ht="12" customHeight="1">
      <c r="A3" s="363" t="s">
        <v>45</v>
      </c>
      <c r="B3" s="38" t="s">
        <v>0</v>
      </c>
      <c r="C3" s="39"/>
      <c r="D3" s="39"/>
      <c r="E3" s="40"/>
      <c r="F3" s="40"/>
      <c r="G3" s="40"/>
      <c r="H3" s="40"/>
      <c r="I3" s="40"/>
      <c r="J3" s="40"/>
      <c r="K3" s="41"/>
      <c r="L3" s="402" t="s">
        <v>202</v>
      </c>
      <c r="M3" s="403"/>
      <c r="N3" s="403"/>
      <c r="O3" s="403"/>
      <c r="P3" s="403"/>
      <c r="Q3" s="403"/>
      <c r="R3" s="403"/>
      <c r="S3" s="403"/>
      <c r="T3" s="403"/>
      <c r="U3" s="403"/>
      <c r="V3" s="403"/>
      <c r="W3" s="403"/>
      <c r="X3" s="403"/>
      <c r="Y3" s="403"/>
      <c r="Z3" s="403"/>
      <c r="AA3" s="403"/>
      <c r="AB3" s="403"/>
      <c r="AC3" s="403"/>
      <c r="AD3" s="403"/>
      <c r="AE3" s="403"/>
      <c r="AF3" s="404"/>
      <c r="AG3" s="360" t="s">
        <v>73</v>
      </c>
      <c r="AH3" s="355"/>
      <c r="AI3" s="355"/>
      <c r="AJ3" s="355"/>
      <c r="AK3" s="355"/>
      <c r="AL3" s="355"/>
      <c r="AM3" s="356"/>
    </row>
    <row r="4" spans="1:46" s="42" customFormat="1" ht="20.25" customHeight="1">
      <c r="A4" s="364"/>
      <c r="B4" s="43" t="s">
        <v>43</v>
      </c>
      <c r="C4" s="44"/>
      <c r="D4" s="44"/>
      <c r="E4" s="45"/>
      <c r="F4" s="45"/>
      <c r="G4" s="45"/>
      <c r="H4" s="45"/>
      <c r="I4" s="45"/>
      <c r="J4" s="45"/>
      <c r="K4" s="46"/>
      <c r="L4" s="385" t="s">
        <v>200</v>
      </c>
      <c r="M4" s="386"/>
      <c r="N4" s="386"/>
      <c r="O4" s="386"/>
      <c r="P4" s="386"/>
      <c r="Q4" s="386"/>
      <c r="R4" s="386"/>
      <c r="S4" s="386"/>
      <c r="T4" s="386"/>
      <c r="U4" s="386"/>
      <c r="V4" s="386"/>
      <c r="W4" s="386"/>
      <c r="X4" s="386"/>
      <c r="Y4" s="386"/>
      <c r="Z4" s="386"/>
      <c r="AA4" s="386"/>
      <c r="AB4" s="386"/>
      <c r="AC4" s="386"/>
      <c r="AD4" s="386"/>
      <c r="AE4" s="386"/>
      <c r="AF4" s="387"/>
      <c r="AG4" s="366" t="s">
        <v>201</v>
      </c>
      <c r="AH4" s="367"/>
      <c r="AI4" s="367"/>
      <c r="AJ4" s="367"/>
      <c r="AK4" s="367"/>
      <c r="AL4" s="367"/>
      <c r="AM4" s="368"/>
      <c r="AP4" s="361"/>
      <c r="AQ4" s="361"/>
      <c r="AR4" s="361"/>
      <c r="AS4" s="361"/>
      <c r="AT4" s="361"/>
    </row>
    <row r="5" spans="1:46" s="42" customFormat="1" ht="20.25" customHeight="1">
      <c r="A5" s="364"/>
      <c r="B5" s="186" t="s">
        <v>87</v>
      </c>
      <c r="C5" s="185"/>
      <c r="D5" s="185"/>
      <c r="E5" s="47"/>
      <c r="F5" s="47"/>
      <c r="G5" s="47"/>
      <c r="H5" s="47"/>
      <c r="I5" s="47"/>
      <c r="J5" s="47"/>
      <c r="K5" s="48"/>
      <c r="L5" s="369" t="s">
        <v>162</v>
      </c>
      <c r="M5" s="370"/>
      <c r="N5" s="370"/>
      <c r="O5" s="370"/>
      <c r="P5" s="370"/>
      <c r="Q5" s="370"/>
      <c r="R5" s="370"/>
      <c r="S5" s="370"/>
      <c r="T5" s="370"/>
      <c r="U5" s="370"/>
      <c r="V5" s="370"/>
      <c r="W5" s="370"/>
      <c r="X5" s="370"/>
      <c r="Y5" s="370"/>
      <c r="Z5" s="370"/>
      <c r="AA5" s="370"/>
      <c r="AB5" s="371"/>
      <c r="AC5" s="372" t="s">
        <v>74</v>
      </c>
      <c r="AD5" s="373"/>
      <c r="AE5" s="373"/>
      <c r="AF5" s="374"/>
      <c r="AG5" s="377"/>
      <c r="AH5" s="377"/>
      <c r="AI5" s="377"/>
      <c r="AJ5" s="377"/>
      <c r="AK5" s="377"/>
      <c r="AL5" s="375" t="s">
        <v>75</v>
      </c>
      <c r="AM5" s="376"/>
      <c r="AP5" s="361"/>
      <c r="AQ5" s="361"/>
      <c r="AR5" s="361"/>
      <c r="AS5" s="361"/>
      <c r="AT5" s="361"/>
    </row>
    <row r="6" spans="1:46" s="42" customFormat="1" ht="13.5" customHeight="1">
      <c r="A6" s="364"/>
      <c r="B6" s="378" t="s">
        <v>77</v>
      </c>
      <c r="C6" s="379"/>
      <c r="D6" s="379"/>
      <c r="E6" s="379"/>
      <c r="F6" s="379"/>
      <c r="G6" s="379"/>
      <c r="H6" s="379"/>
      <c r="I6" s="379"/>
      <c r="J6" s="379"/>
      <c r="K6" s="380"/>
      <c r="L6" s="49" t="s">
        <v>7</v>
      </c>
      <c r="M6" s="49"/>
      <c r="N6" s="49"/>
      <c r="O6" s="49"/>
      <c r="P6" s="49"/>
      <c r="Q6" s="384" t="s">
        <v>203</v>
      </c>
      <c r="R6" s="384"/>
      <c r="S6" s="49" t="s">
        <v>8</v>
      </c>
      <c r="T6" s="384" t="s">
        <v>204</v>
      </c>
      <c r="U6" s="384"/>
      <c r="V6" s="384"/>
      <c r="W6" s="49" t="s">
        <v>9</v>
      </c>
      <c r="X6" s="49"/>
      <c r="Y6" s="49"/>
      <c r="Z6" s="49"/>
      <c r="AA6" s="49"/>
      <c r="AB6" s="49"/>
      <c r="AC6" s="50" t="s">
        <v>76</v>
      </c>
      <c r="AD6" s="49"/>
      <c r="AE6" s="49"/>
      <c r="AF6" s="49"/>
      <c r="AG6" s="49"/>
      <c r="AH6" s="49"/>
      <c r="AI6" s="49"/>
      <c r="AJ6" s="49"/>
      <c r="AK6" s="49"/>
      <c r="AL6" s="49"/>
      <c r="AM6" s="51"/>
      <c r="AP6" s="14"/>
      <c r="AQ6" s="28"/>
      <c r="AR6" s="28"/>
      <c r="AS6" s="28"/>
      <c r="AT6" s="362"/>
    </row>
    <row r="7" spans="1:46" s="42" customFormat="1" ht="20.25" customHeight="1">
      <c r="A7" s="364"/>
      <c r="B7" s="381"/>
      <c r="C7" s="382"/>
      <c r="D7" s="382"/>
      <c r="E7" s="382"/>
      <c r="F7" s="382"/>
      <c r="G7" s="382"/>
      <c r="H7" s="382"/>
      <c r="I7" s="382"/>
      <c r="J7" s="382"/>
      <c r="K7" s="383"/>
      <c r="L7" s="385" t="s">
        <v>205</v>
      </c>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P7" s="28"/>
      <c r="AQ7" s="28"/>
      <c r="AR7" s="28"/>
      <c r="AS7" s="28"/>
      <c r="AT7" s="362"/>
    </row>
    <row r="8" spans="1:46" s="42" customFormat="1" ht="20.25" customHeight="1">
      <c r="A8" s="364"/>
      <c r="B8" s="52" t="s">
        <v>10</v>
      </c>
      <c r="C8" s="53"/>
      <c r="D8" s="53"/>
      <c r="E8" s="54"/>
      <c r="F8" s="54"/>
      <c r="G8" s="54"/>
      <c r="H8" s="54"/>
      <c r="I8" s="54"/>
      <c r="J8" s="54"/>
      <c r="K8" s="54"/>
      <c r="L8" s="52" t="s">
        <v>11</v>
      </c>
      <c r="M8" s="54"/>
      <c r="N8" s="54"/>
      <c r="O8" s="54"/>
      <c r="P8" s="54"/>
      <c r="Q8" s="54"/>
      <c r="R8" s="55"/>
      <c r="S8" s="227" t="s">
        <v>225</v>
      </c>
      <c r="T8" s="228"/>
      <c r="U8" s="228"/>
      <c r="V8" s="228"/>
      <c r="W8" s="228"/>
      <c r="X8" s="228"/>
      <c r="Y8" s="229"/>
      <c r="Z8" s="52" t="s">
        <v>67</v>
      </c>
      <c r="AA8" s="54"/>
      <c r="AB8" s="54"/>
      <c r="AC8" s="54"/>
      <c r="AD8" s="54"/>
      <c r="AE8" s="54"/>
      <c r="AF8" s="55"/>
      <c r="AG8" s="227" t="s">
        <v>207</v>
      </c>
      <c r="AH8" s="228"/>
      <c r="AI8" s="228"/>
      <c r="AJ8" s="228"/>
      <c r="AK8" s="228"/>
      <c r="AL8" s="228"/>
      <c r="AM8" s="229"/>
    </row>
    <row r="9" spans="1:46" s="42" customFormat="1" ht="20.25" customHeight="1">
      <c r="A9" s="365"/>
      <c r="B9" s="52" t="s">
        <v>44</v>
      </c>
      <c r="C9" s="53"/>
      <c r="D9" s="53"/>
      <c r="E9" s="54"/>
      <c r="F9" s="54"/>
      <c r="G9" s="54"/>
      <c r="H9" s="54"/>
      <c r="I9" s="54"/>
      <c r="J9" s="54"/>
      <c r="K9" s="54"/>
      <c r="L9" s="227" t="s">
        <v>206</v>
      </c>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9"/>
    </row>
    <row r="10" spans="1:46" s="42" customFormat="1" ht="18" customHeight="1">
      <c r="A10" s="388" t="s">
        <v>131</v>
      </c>
      <c r="B10" s="389"/>
      <c r="C10" s="389"/>
      <c r="D10" s="389"/>
      <c r="E10" s="389"/>
      <c r="F10" s="389"/>
      <c r="G10" s="389"/>
      <c r="H10" s="390"/>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91"/>
      <c r="B11" s="392"/>
      <c r="C11" s="392"/>
      <c r="D11" s="392"/>
      <c r="E11" s="392"/>
      <c r="F11" s="392"/>
      <c r="G11" s="392"/>
      <c r="H11" s="393"/>
      <c r="I11" s="59"/>
      <c r="J11" s="60" t="s">
        <v>141</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60" t="s">
        <v>81</v>
      </c>
      <c r="X13" s="355"/>
      <c r="Y13" s="355"/>
      <c r="Z13" s="356"/>
      <c r="AA13" s="353">
        <f>IF(L5="","",VLOOKUP(L5,$A$94:$B$128,2,0))</f>
        <v>537</v>
      </c>
      <c r="AB13" s="354"/>
      <c r="AC13" s="354"/>
      <c r="AD13" s="355" t="s">
        <v>64</v>
      </c>
      <c r="AE13" s="356"/>
      <c r="AF13" s="360" t="s">
        <v>49</v>
      </c>
      <c r="AG13" s="355"/>
      <c r="AH13" s="356"/>
      <c r="AI13" s="342">
        <f>ROUNDDOWN($F$45/1000,0)</f>
        <v>205</v>
      </c>
      <c r="AJ13" s="343"/>
      <c r="AK13" s="343"/>
      <c r="AL13" s="355" t="s">
        <v>64</v>
      </c>
      <c r="AM13" s="356"/>
    </row>
    <row r="14" spans="1:46" s="42" customFormat="1" ht="20.25" customHeight="1">
      <c r="A14" s="64" t="s">
        <v>46</v>
      </c>
      <c r="B14" s="23"/>
      <c r="C14" s="22"/>
      <c r="D14" s="22"/>
      <c r="E14" s="22"/>
      <c r="F14" s="22"/>
      <c r="G14" s="22"/>
      <c r="H14" s="350" t="s">
        <v>152</v>
      </c>
      <c r="I14" s="351"/>
      <c r="J14" s="352"/>
      <c r="K14" s="340" t="s">
        <v>142</v>
      </c>
      <c r="L14" s="341"/>
      <c r="M14" s="341"/>
      <c r="N14" s="341"/>
      <c r="O14" s="341"/>
      <c r="P14" s="341"/>
      <c r="Q14" s="341"/>
      <c r="R14" s="341"/>
      <c r="S14" s="341"/>
      <c r="T14" s="341"/>
      <c r="U14" s="341"/>
      <c r="V14" s="341"/>
      <c r="W14" s="341"/>
      <c r="X14" s="341"/>
      <c r="Y14" s="341"/>
      <c r="Z14" s="341"/>
      <c r="AA14" s="341"/>
      <c r="AB14" s="341"/>
      <c r="AC14" s="341"/>
      <c r="AD14" s="341"/>
      <c r="AE14" s="341"/>
      <c r="AF14" s="65" t="s">
        <v>78</v>
      </c>
      <c r="AG14" s="66"/>
      <c r="AH14" s="66"/>
      <c r="AI14" s="24"/>
      <c r="AJ14" s="24"/>
      <c r="AK14" s="53"/>
      <c r="AL14" s="22"/>
      <c r="AM14" s="67"/>
    </row>
    <row r="15" spans="1:46" s="42" customFormat="1" ht="17.25" customHeight="1">
      <c r="A15" s="68"/>
      <c r="B15" s="14"/>
      <c r="C15" s="348" t="s">
        <v>133</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9"/>
    </row>
    <row r="16" spans="1:46" s="42" customFormat="1" ht="17.25" customHeight="1">
      <c r="A16" s="69"/>
      <c r="B16" s="12"/>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39" s="42" customFormat="1" ht="17.25" customHeight="1">
      <c r="A17" s="69"/>
      <c r="B17" s="12"/>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39" s="42" customFormat="1" ht="17.25" customHeight="1">
      <c r="A18" s="69"/>
      <c r="B18" s="12"/>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9"/>
    </row>
    <row r="19" spans="1:39" s="42" customFormat="1" ht="17.25" customHeight="1">
      <c r="A19" s="69"/>
      <c r="B19" s="12"/>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9"/>
    </row>
    <row r="20" spans="1:39" s="42" customFormat="1" ht="17.25" customHeight="1">
      <c r="A20" s="69"/>
      <c r="B20" s="12"/>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9"/>
    </row>
    <row r="21" spans="1:39" s="42" customFormat="1" ht="17.25" customHeight="1">
      <c r="A21" s="69"/>
      <c r="B21" s="12"/>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9"/>
    </row>
    <row r="22" spans="1:39" s="42" customFormat="1" ht="17.25" customHeight="1">
      <c r="A22" s="70"/>
      <c r="B22" s="18"/>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7"/>
    </row>
    <row r="23" spans="1:39" s="42" customFormat="1" ht="18.75" customHeight="1">
      <c r="A23" s="328" t="s">
        <v>182</v>
      </c>
      <c r="B23" s="329"/>
      <c r="C23" s="329"/>
      <c r="D23" s="329"/>
      <c r="E23" s="329"/>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28" t="s">
        <v>47</v>
      </c>
      <c r="B24" s="329"/>
      <c r="C24" s="329"/>
      <c r="D24" s="329"/>
      <c r="E24" s="330"/>
      <c r="F24" s="328" t="s">
        <v>50</v>
      </c>
      <c r="G24" s="329"/>
      <c r="H24" s="329"/>
      <c r="I24" s="329"/>
      <c r="J24" s="329"/>
      <c r="K24" s="326" t="s">
        <v>48</v>
      </c>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row>
    <row r="25" spans="1:39" ht="9.75" customHeight="1">
      <c r="A25" s="331" t="s">
        <v>209</v>
      </c>
      <c r="B25" s="331"/>
      <c r="C25" s="331"/>
      <c r="D25" s="331"/>
      <c r="E25" s="331"/>
      <c r="F25" s="332">
        <v>33333</v>
      </c>
      <c r="G25" s="332"/>
      <c r="H25" s="332"/>
      <c r="I25" s="332"/>
      <c r="J25" s="332"/>
      <c r="K25" s="334" t="s">
        <v>252</v>
      </c>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row>
    <row r="26" spans="1:39" ht="9.75" customHeight="1">
      <c r="A26" s="331" t="s">
        <v>209</v>
      </c>
      <c r="B26" s="331"/>
      <c r="C26" s="331"/>
      <c r="D26" s="331"/>
      <c r="E26" s="331"/>
      <c r="F26" s="332">
        <v>22222</v>
      </c>
      <c r="G26" s="332"/>
      <c r="H26" s="332"/>
      <c r="I26" s="332"/>
      <c r="J26" s="332"/>
      <c r="K26" s="334" t="s">
        <v>242</v>
      </c>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row>
    <row r="27" spans="1:39" ht="9.75" customHeight="1">
      <c r="A27" s="331" t="s">
        <v>237</v>
      </c>
      <c r="B27" s="331"/>
      <c r="C27" s="331"/>
      <c r="D27" s="331"/>
      <c r="E27" s="331"/>
      <c r="F27" s="332">
        <v>30000</v>
      </c>
      <c r="G27" s="332"/>
      <c r="H27" s="332"/>
      <c r="I27" s="332"/>
      <c r="J27" s="332"/>
      <c r="K27" s="334" t="s">
        <v>249</v>
      </c>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row>
    <row r="28" spans="1:39" ht="9.75" customHeight="1">
      <c r="A28" s="394" t="s">
        <v>210</v>
      </c>
      <c r="B28" s="395"/>
      <c r="C28" s="395"/>
      <c r="D28" s="395"/>
      <c r="E28" s="396"/>
      <c r="F28" s="397">
        <v>90000</v>
      </c>
      <c r="G28" s="398"/>
      <c r="H28" s="398"/>
      <c r="I28" s="398"/>
      <c r="J28" s="399"/>
      <c r="K28" s="335" t="s">
        <v>248</v>
      </c>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7"/>
    </row>
    <row r="29" spans="1:39" ht="9.75" customHeight="1">
      <c r="A29" s="331" t="s">
        <v>241</v>
      </c>
      <c r="B29" s="331"/>
      <c r="C29" s="331"/>
      <c r="D29" s="331"/>
      <c r="E29" s="331"/>
      <c r="F29" s="332">
        <v>30000</v>
      </c>
      <c r="G29" s="332"/>
      <c r="H29" s="332"/>
      <c r="I29" s="332"/>
      <c r="J29" s="332"/>
      <c r="K29" s="334" t="s">
        <v>231</v>
      </c>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row>
    <row r="30" spans="1:39" ht="9.75" customHeight="1">
      <c r="A30" s="331"/>
      <c r="B30" s="331"/>
      <c r="C30" s="331"/>
      <c r="D30" s="331"/>
      <c r="E30" s="331"/>
      <c r="F30" s="332"/>
      <c r="G30" s="332"/>
      <c r="H30" s="332"/>
      <c r="I30" s="332"/>
      <c r="J30" s="332"/>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row>
    <row r="31" spans="1:39" ht="9.75" customHeight="1">
      <c r="A31" s="331"/>
      <c r="B31" s="331"/>
      <c r="C31" s="331"/>
      <c r="D31" s="331"/>
      <c r="E31" s="331"/>
      <c r="F31" s="332"/>
      <c r="G31" s="332"/>
      <c r="H31" s="332"/>
      <c r="I31" s="332"/>
      <c r="J31" s="332"/>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row>
    <row r="32" spans="1:39" ht="9.75" customHeight="1">
      <c r="A32" s="331"/>
      <c r="B32" s="331"/>
      <c r="C32" s="331"/>
      <c r="D32" s="331"/>
      <c r="E32" s="331"/>
      <c r="F32" s="332"/>
      <c r="G32" s="332"/>
      <c r="H32" s="332"/>
      <c r="I32" s="332"/>
      <c r="J32" s="332"/>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row>
    <row r="33" spans="1:39" ht="9.75" customHeight="1">
      <c r="A33" s="331"/>
      <c r="B33" s="331"/>
      <c r="C33" s="331"/>
      <c r="D33" s="331"/>
      <c r="E33" s="331"/>
      <c r="F33" s="332"/>
      <c r="G33" s="332"/>
      <c r="H33" s="332"/>
      <c r="I33" s="332"/>
      <c r="J33" s="332"/>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row>
    <row r="34" spans="1:39" ht="9.75" customHeight="1">
      <c r="A34" s="331"/>
      <c r="B34" s="331"/>
      <c r="C34" s="331"/>
      <c r="D34" s="331"/>
      <c r="E34" s="331"/>
      <c r="F34" s="332"/>
      <c r="G34" s="332"/>
      <c r="H34" s="332"/>
      <c r="I34" s="332"/>
      <c r="J34" s="332"/>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row>
    <row r="35" spans="1:39" ht="9.75" customHeight="1">
      <c r="A35" s="331"/>
      <c r="B35" s="331"/>
      <c r="C35" s="331"/>
      <c r="D35" s="331"/>
      <c r="E35" s="331"/>
      <c r="F35" s="332"/>
      <c r="G35" s="332"/>
      <c r="H35" s="332"/>
      <c r="I35" s="332"/>
      <c r="J35" s="332"/>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row>
    <row r="36" spans="1:39" ht="9.75" customHeight="1">
      <c r="A36" s="331"/>
      <c r="B36" s="331"/>
      <c r="C36" s="331"/>
      <c r="D36" s="331"/>
      <c r="E36" s="331"/>
      <c r="F36" s="332"/>
      <c r="G36" s="332"/>
      <c r="H36" s="332"/>
      <c r="I36" s="332"/>
      <c r="J36" s="332"/>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1:39" ht="9.75" customHeight="1">
      <c r="A37" s="331"/>
      <c r="B37" s="331"/>
      <c r="C37" s="331"/>
      <c r="D37" s="331"/>
      <c r="E37" s="331"/>
      <c r="F37" s="332"/>
      <c r="G37" s="332"/>
      <c r="H37" s="332"/>
      <c r="I37" s="332"/>
      <c r="J37" s="332"/>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row r="38" spans="1:39" ht="9.75" customHeight="1">
      <c r="A38" s="331"/>
      <c r="B38" s="331"/>
      <c r="C38" s="331"/>
      <c r="D38" s="331"/>
      <c r="E38" s="331"/>
      <c r="F38" s="332"/>
      <c r="G38" s="332"/>
      <c r="H38" s="332"/>
      <c r="I38" s="332"/>
      <c r="J38" s="332"/>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row>
    <row r="39" spans="1:39" ht="9.75" customHeight="1">
      <c r="A39" s="331"/>
      <c r="B39" s="331"/>
      <c r="C39" s="331"/>
      <c r="D39" s="331"/>
      <c r="E39" s="331"/>
      <c r="F39" s="332"/>
      <c r="G39" s="332"/>
      <c r="H39" s="332"/>
      <c r="I39" s="332"/>
      <c r="J39" s="332"/>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row>
    <row r="40" spans="1:39" ht="9.75" customHeight="1">
      <c r="A40" s="331"/>
      <c r="B40" s="331"/>
      <c r="C40" s="331"/>
      <c r="D40" s="331"/>
      <c r="E40" s="331"/>
      <c r="F40" s="332"/>
      <c r="G40" s="332"/>
      <c r="H40" s="332"/>
      <c r="I40" s="332"/>
      <c r="J40" s="332"/>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row>
    <row r="41" spans="1:39" ht="9.75" customHeight="1">
      <c r="A41" s="331"/>
      <c r="B41" s="331"/>
      <c r="C41" s="331"/>
      <c r="D41" s="331"/>
      <c r="E41" s="331"/>
      <c r="F41" s="332"/>
      <c r="G41" s="332"/>
      <c r="H41" s="332"/>
      <c r="I41" s="332"/>
      <c r="J41" s="332"/>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row>
    <row r="42" spans="1:39" ht="9.75" customHeight="1">
      <c r="A42" s="331"/>
      <c r="B42" s="331"/>
      <c r="C42" s="331"/>
      <c r="D42" s="331"/>
      <c r="E42" s="331"/>
      <c r="F42" s="332"/>
      <c r="G42" s="332"/>
      <c r="H42" s="332"/>
      <c r="I42" s="332"/>
      <c r="J42" s="332"/>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row>
    <row r="43" spans="1:39" ht="9.75" customHeight="1">
      <c r="A43" s="331"/>
      <c r="B43" s="331"/>
      <c r="C43" s="331"/>
      <c r="D43" s="331"/>
      <c r="E43" s="331"/>
      <c r="F43" s="332"/>
      <c r="G43" s="332"/>
      <c r="H43" s="332"/>
      <c r="I43" s="332"/>
      <c r="J43" s="332"/>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row>
    <row r="44" spans="1:39" ht="9.75" customHeight="1" thickBot="1">
      <c r="A44" s="405"/>
      <c r="B44" s="406"/>
      <c r="C44" s="406"/>
      <c r="D44" s="406"/>
      <c r="E44" s="407"/>
      <c r="F44" s="357"/>
      <c r="G44" s="358"/>
      <c r="H44" s="358"/>
      <c r="I44" s="358"/>
      <c r="J44" s="359"/>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row>
    <row r="45" spans="1:39" ht="22.5" customHeight="1" thickTop="1">
      <c r="A45" s="408" t="s">
        <v>98</v>
      </c>
      <c r="B45" s="409"/>
      <c r="C45" s="409"/>
      <c r="D45" s="409"/>
      <c r="E45" s="409"/>
      <c r="F45" s="410">
        <f>SUM(F25:J44)</f>
        <v>205555</v>
      </c>
      <c r="G45" s="411"/>
      <c r="H45" s="411"/>
      <c r="I45" s="411"/>
      <c r="J45" s="412"/>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115</v>
      </c>
      <c r="B47" s="29"/>
      <c r="C47" s="17"/>
      <c r="D47" s="29"/>
      <c r="E47" s="19"/>
      <c r="F47" s="29"/>
      <c r="G47" s="29"/>
      <c r="H47" s="29"/>
      <c r="I47" s="29"/>
      <c r="J47" s="25"/>
      <c r="K47" s="25"/>
      <c r="L47" s="25"/>
      <c r="M47" s="25"/>
      <c r="N47" s="25"/>
      <c r="O47" s="35"/>
      <c r="P47" s="31"/>
      <c r="Q47" s="32"/>
      <c r="R47" s="32"/>
      <c r="S47" s="25"/>
      <c r="T47" s="26"/>
      <c r="U47" s="25"/>
      <c r="V47" s="30"/>
      <c r="W47" s="360" t="s">
        <v>81</v>
      </c>
      <c r="X47" s="355"/>
      <c r="Y47" s="355"/>
      <c r="Z47" s="356"/>
      <c r="AA47" s="353">
        <f>IF(L5="","",VLOOKUP(L5,$A$94:$C$128,3,FALSE))</f>
        <v>268</v>
      </c>
      <c r="AB47" s="354"/>
      <c r="AC47" s="354"/>
      <c r="AD47" s="355" t="s">
        <v>64</v>
      </c>
      <c r="AE47" s="356"/>
      <c r="AF47" s="360" t="s">
        <v>49</v>
      </c>
      <c r="AG47" s="355"/>
      <c r="AH47" s="356"/>
      <c r="AI47" s="342">
        <f>ROUNDDOWN($F$65/1000,0)</f>
        <v>0</v>
      </c>
      <c r="AJ47" s="343"/>
      <c r="AK47" s="343"/>
      <c r="AL47" s="355" t="s">
        <v>64</v>
      </c>
      <c r="AM47" s="356"/>
    </row>
    <row r="48" spans="1:39" ht="18.75" customHeight="1">
      <c r="A48" s="64" t="s">
        <v>46</v>
      </c>
      <c r="B48" s="23"/>
      <c r="C48" s="22"/>
      <c r="D48" s="22"/>
      <c r="E48" s="22"/>
      <c r="F48" s="22"/>
      <c r="G48" s="22"/>
      <c r="H48" s="350"/>
      <c r="I48" s="351"/>
      <c r="J48" s="352"/>
      <c r="K48" s="340" t="s">
        <v>142</v>
      </c>
      <c r="L48" s="341"/>
      <c r="M48" s="341"/>
      <c r="N48" s="341"/>
      <c r="O48" s="341"/>
      <c r="P48" s="341"/>
      <c r="Q48" s="341"/>
      <c r="R48" s="341"/>
      <c r="S48" s="341"/>
      <c r="T48" s="341"/>
      <c r="U48" s="341"/>
      <c r="V48" s="341"/>
      <c r="W48" s="341"/>
      <c r="X48" s="341"/>
      <c r="Y48" s="341"/>
      <c r="Z48" s="341"/>
      <c r="AA48" s="341"/>
      <c r="AB48" s="341"/>
      <c r="AC48" s="341"/>
      <c r="AD48" s="341"/>
      <c r="AE48" s="341"/>
      <c r="AF48" s="65" t="s">
        <v>79</v>
      </c>
      <c r="AG48" s="66"/>
      <c r="AH48" s="66"/>
      <c r="AI48" s="24"/>
      <c r="AJ48" s="24"/>
      <c r="AK48" s="53"/>
      <c r="AL48" s="22"/>
      <c r="AM48" s="67"/>
    </row>
    <row r="49" spans="1:40" ht="25.5" customHeight="1">
      <c r="A49" s="68"/>
      <c r="B49" s="14"/>
      <c r="C49" s="344" t="s">
        <v>151</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5"/>
    </row>
    <row r="50" spans="1:40" ht="25.5" customHeight="1">
      <c r="A50" s="70"/>
      <c r="B50" s="18"/>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row>
    <row r="51" spans="1:40" ht="18.75" customHeight="1">
      <c r="A51" s="328" t="s">
        <v>182</v>
      </c>
      <c r="B51" s="329"/>
      <c r="C51" s="329"/>
      <c r="D51" s="329"/>
      <c r="E51" s="329"/>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row>
    <row r="52" spans="1:40" ht="18" customHeight="1">
      <c r="A52" s="328" t="s">
        <v>47</v>
      </c>
      <c r="B52" s="329"/>
      <c r="C52" s="329"/>
      <c r="D52" s="329"/>
      <c r="E52" s="330"/>
      <c r="F52" s="328" t="s">
        <v>50</v>
      </c>
      <c r="G52" s="329"/>
      <c r="H52" s="329"/>
      <c r="I52" s="329"/>
      <c r="J52" s="329"/>
      <c r="K52" s="326" t="s">
        <v>48</v>
      </c>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row>
    <row r="53" spans="1:40" ht="9.75" customHeight="1">
      <c r="A53" s="331"/>
      <c r="B53" s="331"/>
      <c r="C53" s="331"/>
      <c r="D53" s="331"/>
      <c r="E53" s="331"/>
      <c r="F53" s="332"/>
      <c r="G53" s="332"/>
      <c r="H53" s="332"/>
      <c r="I53" s="332"/>
      <c r="J53" s="332"/>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row>
    <row r="54" spans="1:40" ht="9.75" customHeight="1">
      <c r="A54" s="331"/>
      <c r="B54" s="331"/>
      <c r="C54" s="331"/>
      <c r="D54" s="331"/>
      <c r="E54" s="331"/>
      <c r="F54" s="332"/>
      <c r="G54" s="332"/>
      <c r="H54" s="332"/>
      <c r="I54" s="332"/>
      <c r="J54" s="332"/>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row>
    <row r="55" spans="1:40" ht="9.75" customHeight="1">
      <c r="A55" s="331"/>
      <c r="B55" s="331"/>
      <c r="C55" s="331"/>
      <c r="D55" s="331"/>
      <c r="E55" s="331"/>
      <c r="F55" s="332"/>
      <c r="G55" s="332"/>
      <c r="H55" s="332"/>
      <c r="I55" s="332"/>
      <c r="J55" s="332"/>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row>
    <row r="56" spans="1:40" ht="9.75" customHeight="1">
      <c r="A56" s="331"/>
      <c r="B56" s="331"/>
      <c r="C56" s="331"/>
      <c r="D56" s="331"/>
      <c r="E56" s="331"/>
      <c r="F56" s="332"/>
      <c r="G56" s="332"/>
      <c r="H56" s="332"/>
      <c r="I56" s="332"/>
      <c r="J56" s="332"/>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row>
    <row r="57" spans="1:40" ht="9.75" customHeight="1">
      <c r="A57" s="331"/>
      <c r="B57" s="331"/>
      <c r="C57" s="331"/>
      <c r="D57" s="331"/>
      <c r="E57" s="331"/>
      <c r="F57" s="332"/>
      <c r="G57" s="332"/>
      <c r="H57" s="332"/>
      <c r="I57" s="332"/>
      <c r="J57" s="332"/>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row>
    <row r="58" spans="1:40" ht="9.75" customHeight="1">
      <c r="A58" s="331"/>
      <c r="B58" s="331"/>
      <c r="C58" s="331"/>
      <c r="D58" s="331"/>
      <c r="E58" s="331"/>
      <c r="F58" s="332"/>
      <c r="G58" s="332"/>
      <c r="H58" s="332"/>
      <c r="I58" s="332"/>
      <c r="J58" s="332"/>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row>
    <row r="59" spans="1:40" ht="9.75" customHeight="1">
      <c r="A59" s="331"/>
      <c r="B59" s="331"/>
      <c r="C59" s="331"/>
      <c r="D59" s="331"/>
      <c r="E59" s="331"/>
      <c r="F59" s="332"/>
      <c r="G59" s="332"/>
      <c r="H59" s="332"/>
      <c r="I59" s="332"/>
      <c r="J59" s="332"/>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row>
    <row r="60" spans="1:40" ht="9.75" customHeight="1">
      <c r="A60" s="331"/>
      <c r="B60" s="331"/>
      <c r="C60" s="331"/>
      <c r="D60" s="331"/>
      <c r="E60" s="331"/>
      <c r="F60" s="332"/>
      <c r="G60" s="332"/>
      <c r="H60" s="332"/>
      <c r="I60" s="332"/>
      <c r="J60" s="332"/>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row>
    <row r="61" spans="1:40" ht="9.75" customHeight="1">
      <c r="A61" s="331"/>
      <c r="B61" s="331"/>
      <c r="C61" s="331"/>
      <c r="D61" s="331"/>
      <c r="E61" s="331"/>
      <c r="F61" s="332"/>
      <c r="G61" s="332"/>
      <c r="H61" s="332"/>
      <c r="I61" s="332"/>
      <c r="J61" s="332"/>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row>
    <row r="62" spans="1:40" ht="9.75" customHeight="1">
      <c r="A62" s="331"/>
      <c r="B62" s="331"/>
      <c r="C62" s="331"/>
      <c r="D62" s="331"/>
      <c r="E62" s="331"/>
      <c r="F62" s="332"/>
      <c r="G62" s="332"/>
      <c r="H62" s="332"/>
      <c r="I62" s="332"/>
      <c r="J62" s="332"/>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row>
    <row r="63" spans="1:40" ht="9.75" customHeight="1">
      <c r="A63" s="331"/>
      <c r="B63" s="331"/>
      <c r="C63" s="331"/>
      <c r="D63" s="331"/>
      <c r="E63" s="331"/>
      <c r="F63" s="332"/>
      <c r="G63" s="332"/>
      <c r="H63" s="332"/>
      <c r="I63" s="332"/>
      <c r="J63" s="332"/>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row>
    <row r="64" spans="1:40" ht="9.75" customHeight="1" thickBot="1">
      <c r="A64" s="405"/>
      <c r="B64" s="406"/>
      <c r="C64" s="406"/>
      <c r="D64" s="406"/>
      <c r="E64" s="407"/>
      <c r="F64" s="357"/>
      <c r="G64" s="358"/>
      <c r="H64" s="358"/>
      <c r="I64" s="358"/>
      <c r="J64" s="358"/>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
    </row>
    <row r="65" spans="1:39" ht="22.5" customHeight="1" thickTop="1">
      <c r="A65" s="408" t="s">
        <v>132</v>
      </c>
      <c r="B65" s="409"/>
      <c r="C65" s="409"/>
      <c r="D65" s="409"/>
      <c r="E65" s="414"/>
      <c r="F65" s="415">
        <f>SUM(F53:J64)</f>
        <v>0</v>
      </c>
      <c r="G65" s="416"/>
      <c r="H65" s="416"/>
      <c r="I65" s="416"/>
      <c r="J65" s="416"/>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88" t="s">
        <v>123</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91"/>
    </row>
    <row r="70" spans="1:39" s="87" customFormat="1" ht="11.25" customHeight="1">
      <c r="A70" s="83" t="s">
        <v>124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125</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400" t="s">
        <v>134</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85"/>
      <c r="AM73" s="86"/>
    </row>
    <row r="74" spans="1:39" s="87" customFormat="1" ht="11.25" customHeight="1">
      <c r="A74" s="88" t="s">
        <v>126</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5"/>
      <c r="AM74" s="86"/>
    </row>
    <row r="75" spans="1:39" s="87" customFormat="1" ht="11.25" customHeight="1">
      <c r="A75" s="88" t="s">
        <v>127</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88" t="s">
        <v>135</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88"/>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413" t="s">
        <v>136</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85"/>
      <c r="AM78" s="86"/>
    </row>
    <row r="79" spans="1:39" s="87" customFormat="1" ht="11.25" customHeight="1">
      <c r="A79" s="88" t="s">
        <v>137</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5"/>
      <c r="AM79" s="86"/>
    </row>
    <row r="80" spans="1:39" s="87" customFormat="1" ht="11.25" customHeight="1">
      <c r="A80" s="88" t="s">
        <v>128</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3" customHeight="1">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11.25" customHeight="1">
      <c r="A82" s="400" t="s">
        <v>122</v>
      </c>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85"/>
      <c r="AM82" s="86"/>
    </row>
    <row r="83" spans="1:39" s="87" customFormat="1" ht="11.25" customHeight="1">
      <c r="A83" s="88" t="s">
        <v>129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88" t="s">
        <v>130</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88"/>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88" t="s">
        <v>138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139</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140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2" customFormat="1" ht="6" hidden="1">
      <c r="B93" s="172" t="s">
        <v>149</v>
      </c>
      <c r="C93" s="172" t="s">
        <v>150</v>
      </c>
      <c r="D93" s="172" t="s">
        <v>160</v>
      </c>
      <c r="E93" s="172" t="s">
        <v>161</v>
      </c>
    </row>
    <row r="94" spans="1:39" s="172" customFormat="1" ht="6" hidden="1">
      <c r="A94" s="172" t="s">
        <v>162</v>
      </c>
      <c r="B94" s="173">
        <v>537</v>
      </c>
      <c r="C94" s="173">
        <v>268</v>
      </c>
      <c r="D94" s="173">
        <v>537</v>
      </c>
      <c r="E94" s="173">
        <v>268</v>
      </c>
      <c r="F94" s="172" t="s">
        <v>163</v>
      </c>
      <c r="G94" s="173"/>
    </row>
    <row r="95" spans="1:39" s="172" customFormat="1" ht="6" hidden="1">
      <c r="A95" s="172" t="s">
        <v>164</v>
      </c>
      <c r="B95" s="173">
        <v>684</v>
      </c>
      <c r="C95" s="173">
        <v>342</v>
      </c>
      <c r="D95" s="173">
        <v>684</v>
      </c>
      <c r="E95" s="173">
        <v>342</v>
      </c>
      <c r="F95" s="172" t="s">
        <v>163</v>
      </c>
      <c r="G95" s="173"/>
    </row>
    <row r="96" spans="1:39" s="172" customFormat="1" ht="6" hidden="1">
      <c r="A96" s="172" t="s">
        <v>165</v>
      </c>
      <c r="B96" s="173">
        <v>889</v>
      </c>
      <c r="C96" s="173">
        <v>445</v>
      </c>
      <c r="D96" s="173">
        <v>889</v>
      </c>
      <c r="E96" s="173">
        <v>445</v>
      </c>
      <c r="F96" s="172" t="s">
        <v>163</v>
      </c>
      <c r="G96" s="173"/>
    </row>
    <row r="97" spans="1:7" s="172" customFormat="1" ht="6" hidden="1">
      <c r="A97" s="172" t="s">
        <v>166</v>
      </c>
      <c r="B97" s="173">
        <v>231</v>
      </c>
      <c r="C97" s="173">
        <v>115</v>
      </c>
      <c r="D97" s="173">
        <v>231</v>
      </c>
      <c r="E97" s="173">
        <v>115</v>
      </c>
      <c r="F97" s="172" t="s">
        <v>163</v>
      </c>
      <c r="G97" s="173"/>
    </row>
    <row r="98" spans="1:7" s="172" customFormat="1" ht="6" hidden="1">
      <c r="A98" s="172" t="s">
        <v>19</v>
      </c>
      <c r="B98" s="173">
        <v>226</v>
      </c>
      <c r="C98" s="173">
        <v>113</v>
      </c>
      <c r="D98" s="173">
        <v>226</v>
      </c>
      <c r="E98" s="173">
        <v>113</v>
      </c>
      <c r="F98" s="172" t="s">
        <v>163</v>
      </c>
      <c r="G98" s="173"/>
    </row>
    <row r="99" spans="1:7" s="172" customFormat="1" ht="6" hidden="1">
      <c r="A99" s="172" t="s">
        <v>167</v>
      </c>
      <c r="B99" s="173">
        <v>564</v>
      </c>
      <c r="C99" s="173">
        <v>282</v>
      </c>
      <c r="D99" s="173">
        <v>564</v>
      </c>
      <c r="E99" s="173">
        <v>282</v>
      </c>
      <c r="F99" s="172" t="s">
        <v>163</v>
      </c>
      <c r="G99" s="173"/>
    </row>
    <row r="100" spans="1:7" s="172" customFormat="1" ht="6" hidden="1">
      <c r="A100" s="172" t="s">
        <v>168</v>
      </c>
      <c r="B100" s="173">
        <v>710</v>
      </c>
      <c r="C100" s="173">
        <v>355</v>
      </c>
      <c r="D100" s="173">
        <v>710</v>
      </c>
      <c r="E100" s="173">
        <v>355</v>
      </c>
      <c r="F100" s="172" t="s">
        <v>163</v>
      </c>
      <c r="G100" s="173"/>
    </row>
    <row r="101" spans="1:7" s="172" customFormat="1" ht="6" hidden="1">
      <c r="A101" s="172" t="s">
        <v>169</v>
      </c>
      <c r="B101" s="173">
        <v>1133</v>
      </c>
      <c r="C101" s="173">
        <v>567</v>
      </c>
      <c r="D101" s="173">
        <v>1133</v>
      </c>
      <c r="E101" s="173">
        <v>567</v>
      </c>
      <c r="F101" s="172" t="s">
        <v>163</v>
      </c>
      <c r="G101" s="173"/>
    </row>
    <row r="102" spans="1:7" s="172" customFormat="1" ht="6" hidden="1">
      <c r="A102" s="172" t="s">
        <v>52</v>
      </c>
      <c r="B102" s="173">
        <f t="shared" ref="B102:B103" si="0">D102*$AG$5</f>
        <v>0</v>
      </c>
      <c r="C102" s="173">
        <f t="shared" ref="C102:C103" si="1">E102*$AG$5</f>
        <v>0</v>
      </c>
      <c r="D102" s="173">
        <v>27</v>
      </c>
      <c r="E102" s="173">
        <v>13</v>
      </c>
      <c r="F102" s="172" t="s">
        <v>170</v>
      </c>
      <c r="G102" s="173"/>
    </row>
    <row r="103" spans="1:7" s="172" customFormat="1" ht="6" hidden="1">
      <c r="A103" s="172" t="s">
        <v>171</v>
      </c>
      <c r="B103" s="173">
        <f t="shared" si="0"/>
        <v>0</v>
      </c>
      <c r="C103" s="173">
        <f t="shared" si="1"/>
        <v>0</v>
      </c>
      <c r="D103" s="173">
        <v>27</v>
      </c>
      <c r="E103" s="173">
        <v>13</v>
      </c>
      <c r="F103" s="172" t="s">
        <v>170</v>
      </c>
      <c r="G103" s="173"/>
    </row>
    <row r="104" spans="1:7" s="172" customFormat="1" ht="6" hidden="1">
      <c r="A104" s="172" t="s">
        <v>20</v>
      </c>
      <c r="B104" s="173">
        <v>320</v>
      </c>
      <c r="C104" s="173">
        <v>160</v>
      </c>
      <c r="D104" s="173">
        <v>320</v>
      </c>
      <c r="E104" s="173">
        <v>160</v>
      </c>
      <c r="F104" s="172" t="s">
        <v>163</v>
      </c>
      <c r="G104" s="173"/>
    </row>
    <row r="105" spans="1:7" s="172" customFormat="1" ht="6" hidden="1">
      <c r="A105" s="172" t="s">
        <v>21</v>
      </c>
      <c r="B105" s="173">
        <v>339</v>
      </c>
      <c r="C105" s="173">
        <v>169</v>
      </c>
      <c r="D105" s="173">
        <v>339</v>
      </c>
      <c r="E105" s="173">
        <v>169</v>
      </c>
      <c r="F105" s="172" t="s">
        <v>163</v>
      </c>
      <c r="G105" s="173"/>
    </row>
    <row r="106" spans="1:7" s="172" customFormat="1" ht="6" hidden="1">
      <c r="A106" s="172" t="s">
        <v>22</v>
      </c>
      <c r="B106" s="173">
        <v>311</v>
      </c>
      <c r="C106" s="173">
        <v>156</v>
      </c>
      <c r="D106" s="173">
        <v>311</v>
      </c>
      <c r="E106" s="173">
        <v>156</v>
      </c>
      <c r="F106" s="172" t="s">
        <v>163</v>
      </c>
      <c r="G106" s="173"/>
    </row>
    <row r="107" spans="1:7" s="172" customFormat="1" ht="6" hidden="1">
      <c r="A107" s="172" t="s">
        <v>23</v>
      </c>
      <c r="B107" s="173">
        <v>137</v>
      </c>
      <c r="C107" s="173">
        <v>68</v>
      </c>
      <c r="D107" s="173">
        <v>137</v>
      </c>
      <c r="E107" s="173">
        <v>68</v>
      </c>
      <c r="F107" s="172" t="s">
        <v>163</v>
      </c>
      <c r="G107" s="173"/>
    </row>
    <row r="108" spans="1:7" s="172" customFormat="1" ht="6" hidden="1">
      <c r="A108" s="172" t="s">
        <v>24</v>
      </c>
      <c r="B108" s="173">
        <v>508</v>
      </c>
      <c r="C108" s="173">
        <v>254</v>
      </c>
      <c r="D108" s="173">
        <v>508</v>
      </c>
      <c r="E108" s="173">
        <v>254</v>
      </c>
      <c r="F108" s="172" t="s">
        <v>163</v>
      </c>
      <c r="G108" s="173"/>
    </row>
    <row r="109" spans="1:7" s="172" customFormat="1" ht="6" hidden="1">
      <c r="A109" s="172" t="s">
        <v>25</v>
      </c>
      <c r="B109" s="173">
        <v>204</v>
      </c>
      <c r="C109" s="173">
        <v>102</v>
      </c>
      <c r="D109" s="173">
        <v>204</v>
      </c>
      <c r="E109" s="173">
        <v>102</v>
      </c>
      <c r="F109" s="172" t="s">
        <v>163</v>
      </c>
      <c r="G109" s="173"/>
    </row>
    <row r="110" spans="1:7" s="172" customFormat="1" ht="6" hidden="1">
      <c r="A110" s="172" t="s">
        <v>26</v>
      </c>
      <c r="B110" s="173">
        <v>148</v>
      </c>
      <c r="C110" s="173">
        <v>74</v>
      </c>
      <c r="D110" s="173">
        <v>148</v>
      </c>
      <c r="E110" s="173">
        <v>74</v>
      </c>
      <c r="F110" s="172" t="s">
        <v>163</v>
      </c>
      <c r="G110" s="173"/>
    </row>
    <row r="111" spans="1:7" s="172" customFormat="1" ht="6" hidden="1">
      <c r="A111" s="172" t="s">
        <v>27</v>
      </c>
      <c r="B111" s="173"/>
      <c r="C111" s="173">
        <v>282</v>
      </c>
      <c r="D111" s="173"/>
      <c r="E111" s="173">
        <v>282</v>
      </c>
      <c r="F111" s="172" t="s">
        <v>163</v>
      </c>
      <c r="G111" s="173"/>
    </row>
    <row r="112" spans="1:7" s="172" customFormat="1" ht="6" hidden="1">
      <c r="A112" s="172" t="s">
        <v>172</v>
      </c>
      <c r="B112" s="173">
        <v>33</v>
      </c>
      <c r="C112" s="173">
        <v>16</v>
      </c>
      <c r="D112" s="173">
        <v>33</v>
      </c>
      <c r="E112" s="173">
        <v>16</v>
      </c>
      <c r="F112" s="172" t="s">
        <v>163</v>
      </c>
      <c r="G112" s="173"/>
    </row>
    <row r="113" spans="1:7" s="172" customFormat="1" ht="6" hidden="1">
      <c r="A113" s="172" t="s">
        <v>28</v>
      </c>
      <c r="B113" s="173">
        <v>475</v>
      </c>
      <c r="C113" s="173">
        <v>237</v>
      </c>
      <c r="D113" s="173">
        <v>475</v>
      </c>
      <c r="E113" s="173">
        <v>237</v>
      </c>
      <c r="F113" s="172" t="s">
        <v>163</v>
      </c>
      <c r="G113" s="173"/>
    </row>
    <row r="114" spans="1:7" s="172" customFormat="1" ht="6" hidden="1">
      <c r="A114" s="172" t="s">
        <v>29</v>
      </c>
      <c r="B114" s="173">
        <v>638</v>
      </c>
      <c r="C114" s="173">
        <v>319</v>
      </c>
      <c r="D114" s="173">
        <v>638</v>
      </c>
      <c r="E114" s="173">
        <v>319</v>
      </c>
      <c r="F114" s="172" t="s">
        <v>163</v>
      </c>
      <c r="G114" s="173"/>
    </row>
    <row r="115" spans="1:7" s="172" customFormat="1" ht="6" hidden="1">
      <c r="A115" s="172" t="s">
        <v>30</v>
      </c>
      <c r="B115" s="173">
        <f>D115*$AG$5</f>
        <v>0</v>
      </c>
      <c r="C115" s="173">
        <f>E115*$AG$5</f>
        <v>0</v>
      </c>
      <c r="D115" s="173">
        <v>38</v>
      </c>
      <c r="E115" s="173">
        <v>19</v>
      </c>
      <c r="F115" s="172" t="s">
        <v>170</v>
      </c>
      <c r="G115" s="173"/>
    </row>
    <row r="116" spans="1:7" s="172" customFormat="1" ht="6" hidden="1">
      <c r="A116" s="172" t="s">
        <v>31</v>
      </c>
      <c r="B116" s="173">
        <f>D116*$AG$5</f>
        <v>0</v>
      </c>
      <c r="C116" s="173">
        <f t="shared" ref="C116:C128" si="2">E116*$AG$5</f>
        <v>0</v>
      </c>
      <c r="D116" s="173">
        <v>40</v>
      </c>
      <c r="E116" s="173">
        <v>20</v>
      </c>
      <c r="F116" s="172" t="s">
        <v>170</v>
      </c>
      <c r="G116" s="173"/>
    </row>
    <row r="117" spans="1:7" s="172" customFormat="1" ht="6" hidden="1">
      <c r="A117" s="172" t="s">
        <v>32</v>
      </c>
      <c r="B117" s="173">
        <f t="shared" ref="B117:B128" si="3">D117*$AG$5</f>
        <v>0</v>
      </c>
      <c r="C117" s="173">
        <f t="shared" si="2"/>
        <v>0</v>
      </c>
      <c r="D117" s="173">
        <v>38</v>
      </c>
      <c r="E117" s="173">
        <v>19</v>
      </c>
      <c r="F117" s="172" t="s">
        <v>170</v>
      </c>
      <c r="G117" s="173"/>
    </row>
    <row r="118" spans="1:7" s="172" customFormat="1" ht="6" hidden="1">
      <c r="A118" s="172" t="s">
        <v>33</v>
      </c>
      <c r="B118" s="173">
        <f t="shared" si="3"/>
        <v>0</v>
      </c>
      <c r="C118" s="173">
        <f t="shared" si="2"/>
        <v>0</v>
      </c>
      <c r="D118" s="173">
        <v>48</v>
      </c>
      <c r="E118" s="173">
        <v>24</v>
      </c>
      <c r="F118" s="172" t="s">
        <v>170</v>
      </c>
      <c r="G118" s="173"/>
    </row>
    <row r="119" spans="1:7" s="172" customFormat="1" ht="6" hidden="1">
      <c r="A119" s="172" t="s">
        <v>34</v>
      </c>
      <c r="B119" s="173">
        <f t="shared" si="3"/>
        <v>0</v>
      </c>
      <c r="C119" s="173">
        <f t="shared" si="2"/>
        <v>0</v>
      </c>
      <c r="D119" s="173">
        <v>43</v>
      </c>
      <c r="E119" s="173">
        <v>21</v>
      </c>
      <c r="F119" s="172" t="s">
        <v>170</v>
      </c>
      <c r="G119" s="173"/>
    </row>
    <row r="120" spans="1:7" s="172" customFormat="1" ht="6" hidden="1">
      <c r="A120" s="172" t="s">
        <v>35</v>
      </c>
      <c r="B120" s="173">
        <f t="shared" si="3"/>
        <v>0</v>
      </c>
      <c r="C120" s="173">
        <f t="shared" si="2"/>
        <v>0</v>
      </c>
      <c r="D120" s="173">
        <v>36</v>
      </c>
      <c r="E120" s="173">
        <v>18</v>
      </c>
      <c r="F120" s="172" t="s">
        <v>170</v>
      </c>
      <c r="G120" s="173"/>
    </row>
    <row r="121" spans="1:7" s="172" customFormat="1" ht="6" hidden="1">
      <c r="A121" s="172" t="s">
        <v>173</v>
      </c>
      <c r="B121" s="173">
        <f t="shared" si="3"/>
        <v>0</v>
      </c>
      <c r="C121" s="173">
        <f t="shared" si="2"/>
        <v>0</v>
      </c>
      <c r="D121" s="173">
        <v>37</v>
      </c>
      <c r="E121" s="173">
        <v>19</v>
      </c>
      <c r="F121" s="172" t="s">
        <v>170</v>
      </c>
      <c r="G121" s="173"/>
    </row>
    <row r="122" spans="1:7" s="172" customFormat="1" ht="6" hidden="1">
      <c r="A122" s="172" t="s">
        <v>174</v>
      </c>
      <c r="B122" s="173">
        <f t="shared" si="3"/>
        <v>0</v>
      </c>
      <c r="C122" s="173">
        <f t="shared" si="2"/>
        <v>0</v>
      </c>
      <c r="D122" s="173">
        <v>35</v>
      </c>
      <c r="E122" s="173">
        <v>18</v>
      </c>
      <c r="F122" s="172" t="s">
        <v>170</v>
      </c>
      <c r="G122" s="173"/>
    </row>
    <row r="123" spans="1:7" s="172" customFormat="1" ht="6" hidden="1">
      <c r="A123" s="172" t="s">
        <v>175</v>
      </c>
      <c r="B123" s="173">
        <f t="shared" si="3"/>
        <v>0</v>
      </c>
      <c r="C123" s="173">
        <f t="shared" si="2"/>
        <v>0</v>
      </c>
      <c r="D123" s="173">
        <v>37</v>
      </c>
      <c r="E123" s="173">
        <v>19</v>
      </c>
      <c r="F123" s="172" t="s">
        <v>170</v>
      </c>
      <c r="G123" s="173"/>
    </row>
    <row r="124" spans="1:7" s="172" customFormat="1" ht="6" hidden="1">
      <c r="A124" s="172" t="s">
        <v>176</v>
      </c>
      <c r="B124" s="173">
        <f t="shared" si="3"/>
        <v>0</v>
      </c>
      <c r="C124" s="173">
        <f t="shared" si="2"/>
        <v>0</v>
      </c>
      <c r="D124" s="173">
        <v>35</v>
      </c>
      <c r="E124" s="173">
        <v>18</v>
      </c>
      <c r="F124" s="172" t="s">
        <v>170</v>
      </c>
      <c r="G124" s="173"/>
    </row>
    <row r="125" spans="1:7" s="172" customFormat="1" ht="6" hidden="1">
      <c r="A125" s="172" t="s">
        <v>177</v>
      </c>
      <c r="B125" s="173">
        <f t="shared" si="3"/>
        <v>0</v>
      </c>
      <c r="C125" s="173">
        <f t="shared" si="2"/>
        <v>0</v>
      </c>
      <c r="D125" s="173">
        <v>37</v>
      </c>
      <c r="E125" s="173">
        <v>19</v>
      </c>
      <c r="F125" s="172" t="s">
        <v>170</v>
      </c>
      <c r="G125" s="173"/>
    </row>
    <row r="126" spans="1:7" s="172" customFormat="1" ht="6" hidden="1">
      <c r="A126" s="172" t="s">
        <v>178</v>
      </c>
      <c r="B126" s="173">
        <f t="shared" si="3"/>
        <v>0</v>
      </c>
      <c r="C126" s="173">
        <f t="shared" si="2"/>
        <v>0</v>
      </c>
      <c r="D126" s="173">
        <v>35</v>
      </c>
      <c r="E126" s="173">
        <v>18</v>
      </c>
      <c r="F126" s="172" t="s">
        <v>170</v>
      </c>
      <c r="G126" s="173"/>
    </row>
    <row r="127" spans="1:7" s="172" customFormat="1" ht="6" hidden="1">
      <c r="A127" s="172" t="s">
        <v>179</v>
      </c>
      <c r="B127" s="173">
        <f t="shared" si="3"/>
        <v>0</v>
      </c>
      <c r="C127" s="173">
        <f t="shared" si="2"/>
        <v>0</v>
      </c>
      <c r="D127" s="173">
        <v>37</v>
      </c>
      <c r="E127" s="173">
        <v>19</v>
      </c>
      <c r="F127" s="172" t="s">
        <v>170</v>
      </c>
      <c r="G127" s="173"/>
    </row>
    <row r="128" spans="1:7" s="172" customFormat="1" ht="6" hidden="1">
      <c r="A128" s="172" t="s">
        <v>180</v>
      </c>
      <c r="B128" s="173">
        <f t="shared" si="3"/>
        <v>0</v>
      </c>
      <c r="C128" s="173">
        <f t="shared" si="2"/>
        <v>0</v>
      </c>
      <c r="D128" s="173">
        <v>35</v>
      </c>
      <c r="E128" s="173">
        <v>18</v>
      </c>
      <c r="F128" s="172" t="s">
        <v>170</v>
      </c>
      <c r="G128" s="173"/>
    </row>
    <row r="129" spans="1:7" s="172" customFormat="1" ht="6" hidden="1"/>
    <row r="130" spans="1:7" s="172" customFormat="1" ht="6" hidden="1">
      <c r="A130" s="172" t="s">
        <v>152</v>
      </c>
      <c r="B130" s="172" t="s">
        <v>181</v>
      </c>
    </row>
    <row r="131" spans="1:7" s="172" customFormat="1" ht="6" hidden="1">
      <c r="A131" s="172" t="s">
        <v>153</v>
      </c>
      <c r="B131" s="172">
        <v>0</v>
      </c>
      <c r="C131" s="172" t="b">
        <v>0</v>
      </c>
      <c r="D131" s="172" t="b">
        <v>0</v>
      </c>
      <c r="E131" s="172" t="b">
        <v>0</v>
      </c>
      <c r="F131" s="172">
        <v>0</v>
      </c>
      <c r="G131" s="172">
        <v>0</v>
      </c>
    </row>
    <row r="132" spans="1:7" s="172" customFormat="1" ht="6" hidden="1">
      <c r="A132" s="172" t="s">
        <v>154</v>
      </c>
    </row>
    <row r="133" spans="1:7" s="172" customFormat="1" ht="6" hidden="1">
      <c r="A133" s="172" t="s">
        <v>155</v>
      </c>
    </row>
    <row r="134" spans="1:7" s="172" customFormat="1" ht="6" hidden="1">
      <c r="A134" s="172" t="s">
        <v>156</v>
      </c>
    </row>
    <row r="135" spans="1:7" s="172" customFormat="1" ht="6" hidden="1">
      <c r="A135" s="172" t="s">
        <v>157</v>
      </c>
    </row>
    <row r="136" spans="1:7" s="172" customFormat="1" ht="6" hidden="1">
      <c r="A136" s="172" t="s">
        <v>158</v>
      </c>
    </row>
    <row r="137" spans="1:7" s="172" customFormat="1" ht="6" hidden="1">
      <c r="A137" s="172" t="s">
        <v>159</v>
      </c>
    </row>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7:V47 AD46:AH46 S46:X46 J46:N47 AM46" xr:uid="{00000000-0002-0000-0300-000000000000}"/>
    <dataValidation type="list" allowBlank="1" showInputMessage="1" showErrorMessage="1" sqref="H14:J14" xr:uid="{00000000-0002-0000-0300-000001000000}">
      <formula1>$A$130:$A$135</formula1>
    </dataValidation>
    <dataValidation type="list" allowBlank="1" showInputMessage="1" showErrorMessage="1" sqref="H48:J48" xr:uid="{00000000-0002-0000-0300-000002000000}">
      <formula1>$A$136:$A$137</formula1>
    </dataValidation>
    <dataValidation type="list" allowBlank="1" showInputMessage="1" showErrorMessage="1" sqref="L5:AB5" xr:uid="{00000000-0002-0000-0300-000003000000}">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8F1B-8740-4096-86E3-E3897CDA4015}">
  <dimension ref="A1:AT137"/>
  <sheetViews>
    <sheetView showGridLines="0" view="pageBreakPreview" topLeftCell="A4" zoomScale="110" zoomScaleNormal="120" zoomScaleSheetLayoutView="110" workbookViewId="0">
      <selection activeCell="K26" sqref="K26:AM26"/>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84" t="s">
        <v>191</v>
      </c>
    </row>
    <row r="3" spans="1:46" s="42" customFormat="1" ht="12" customHeight="1">
      <c r="A3" s="363" t="s">
        <v>45</v>
      </c>
      <c r="B3" s="38" t="s">
        <v>0</v>
      </c>
      <c r="C3" s="39"/>
      <c r="D3" s="39"/>
      <c r="E3" s="40"/>
      <c r="F3" s="40"/>
      <c r="G3" s="40"/>
      <c r="H3" s="40"/>
      <c r="I3" s="40"/>
      <c r="J3" s="40"/>
      <c r="K3" s="41"/>
      <c r="L3" s="402" t="s">
        <v>217</v>
      </c>
      <c r="M3" s="403"/>
      <c r="N3" s="403"/>
      <c r="O3" s="403"/>
      <c r="P3" s="403"/>
      <c r="Q3" s="403"/>
      <c r="R3" s="403"/>
      <c r="S3" s="403"/>
      <c r="T3" s="403"/>
      <c r="U3" s="403"/>
      <c r="V3" s="403"/>
      <c r="W3" s="403"/>
      <c r="X3" s="403"/>
      <c r="Y3" s="403"/>
      <c r="Z3" s="403"/>
      <c r="AA3" s="403"/>
      <c r="AB3" s="403"/>
      <c r="AC3" s="403"/>
      <c r="AD3" s="403"/>
      <c r="AE3" s="403"/>
      <c r="AF3" s="404"/>
      <c r="AG3" s="360" t="s">
        <v>73</v>
      </c>
      <c r="AH3" s="355"/>
      <c r="AI3" s="355"/>
      <c r="AJ3" s="355"/>
      <c r="AK3" s="355"/>
      <c r="AL3" s="355"/>
      <c r="AM3" s="356"/>
    </row>
    <row r="4" spans="1:46" s="42" customFormat="1" ht="20.25" customHeight="1">
      <c r="A4" s="364"/>
      <c r="B4" s="43" t="s">
        <v>43</v>
      </c>
      <c r="C4" s="44"/>
      <c r="D4" s="44"/>
      <c r="E4" s="45"/>
      <c r="F4" s="45"/>
      <c r="G4" s="45"/>
      <c r="H4" s="45"/>
      <c r="I4" s="45"/>
      <c r="J4" s="45"/>
      <c r="K4" s="46"/>
      <c r="L4" s="385" t="s">
        <v>232</v>
      </c>
      <c r="M4" s="386"/>
      <c r="N4" s="386"/>
      <c r="O4" s="386"/>
      <c r="P4" s="386"/>
      <c r="Q4" s="386"/>
      <c r="R4" s="386"/>
      <c r="S4" s="386"/>
      <c r="T4" s="386"/>
      <c r="U4" s="386"/>
      <c r="V4" s="386"/>
      <c r="W4" s="386"/>
      <c r="X4" s="386"/>
      <c r="Y4" s="386"/>
      <c r="Z4" s="386"/>
      <c r="AA4" s="386"/>
      <c r="AB4" s="386"/>
      <c r="AC4" s="386"/>
      <c r="AD4" s="386"/>
      <c r="AE4" s="386"/>
      <c r="AF4" s="387"/>
      <c r="AG4" s="366" t="s">
        <v>216</v>
      </c>
      <c r="AH4" s="367"/>
      <c r="AI4" s="367"/>
      <c r="AJ4" s="367"/>
      <c r="AK4" s="367"/>
      <c r="AL4" s="367"/>
      <c r="AM4" s="368"/>
      <c r="AP4" s="361"/>
      <c r="AQ4" s="361"/>
      <c r="AR4" s="361"/>
      <c r="AS4" s="361"/>
      <c r="AT4" s="361"/>
    </row>
    <row r="5" spans="1:46" s="42" customFormat="1" ht="20.25" customHeight="1">
      <c r="A5" s="364"/>
      <c r="B5" s="186" t="s">
        <v>87</v>
      </c>
      <c r="C5" s="185"/>
      <c r="D5" s="185"/>
      <c r="E5" s="47"/>
      <c r="F5" s="47"/>
      <c r="G5" s="47"/>
      <c r="H5" s="47"/>
      <c r="I5" s="47"/>
      <c r="J5" s="47"/>
      <c r="K5" s="48"/>
      <c r="L5" s="369" t="s">
        <v>32</v>
      </c>
      <c r="M5" s="370"/>
      <c r="N5" s="370"/>
      <c r="O5" s="370"/>
      <c r="P5" s="370"/>
      <c r="Q5" s="370"/>
      <c r="R5" s="370"/>
      <c r="S5" s="370"/>
      <c r="T5" s="370"/>
      <c r="U5" s="370"/>
      <c r="V5" s="370"/>
      <c r="W5" s="370"/>
      <c r="X5" s="370"/>
      <c r="Y5" s="370"/>
      <c r="Z5" s="370"/>
      <c r="AA5" s="370"/>
      <c r="AB5" s="371"/>
      <c r="AC5" s="372" t="s">
        <v>74</v>
      </c>
      <c r="AD5" s="373"/>
      <c r="AE5" s="373"/>
      <c r="AF5" s="374"/>
      <c r="AG5" s="377">
        <v>60</v>
      </c>
      <c r="AH5" s="377"/>
      <c r="AI5" s="377"/>
      <c r="AJ5" s="377"/>
      <c r="AK5" s="377"/>
      <c r="AL5" s="375" t="s">
        <v>75</v>
      </c>
      <c r="AM5" s="376"/>
      <c r="AP5" s="361"/>
      <c r="AQ5" s="361"/>
      <c r="AR5" s="361"/>
      <c r="AS5" s="361"/>
      <c r="AT5" s="361"/>
    </row>
    <row r="6" spans="1:46" s="42" customFormat="1" ht="13.5" customHeight="1">
      <c r="A6" s="364"/>
      <c r="B6" s="378" t="s">
        <v>77</v>
      </c>
      <c r="C6" s="379"/>
      <c r="D6" s="379"/>
      <c r="E6" s="379"/>
      <c r="F6" s="379"/>
      <c r="G6" s="379"/>
      <c r="H6" s="379"/>
      <c r="I6" s="379"/>
      <c r="J6" s="379"/>
      <c r="K6" s="380"/>
      <c r="L6" s="49" t="s">
        <v>7</v>
      </c>
      <c r="M6" s="49"/>
      <c r="N6" s="49"/>
      <c r="O6" s="49"/>
      <c r="P6" s="49"/>
      <c r="Q6" s="384" t="s">
        <v>203</v>
      </c>
      <c r="R6" s="384"/>
      <c r="S6" s="49" t="s">
        <v>8</v>
      </c>
      <c r="T6" s="384" t="s">
        <v>204</v>
      </c>
      <c r="U6" s="384"/>
      <c r="V6" s="384"/>
      <c r="W6" s="49" t="s">
        <v>9</v>
      </c>
      <c r="X6" s="49"/>
      <c r="Y6" s="49"/>
      <c r="Z6" s="49"/>
      <c r="AA6" s="49"/>
      <c r="AB6" s="49"/>
      <c r="AC6" s="50" t="s">
        <v>76</v>
      </c>
      <c r="AD6" s="49"/>
      <c r="AE6" s="49"/>
      <c r="AF6" s="49"/>
      <c r="AG6" s="49"/>
      <c r="AH6" s="49"/>
      <c r="AI6" s="49"/>
      <c r="AJ6" s="49"/>
      <c r="AK6" s="49"/>
      <c r="AL6" s="49"/>
      <c r="AM6" s="51"/>
      <c r="AP6" s="14"/>
      <c r="AQ6" s="28"/>
      <c r="AR6" s="28"/>
      <c r="AS6" s="28"/>
      <c r="AT6" s="362"/>
    </row>
    <row r="7" spans="1:46" s="42" customFormat="1" ht="20.25" customHeight="1">
      <c r="A7" s="364"/>
      <c r="B7" s="381"/>
      <c r="C7" s="382"/>
      <c r="D7" s="382"/>
      <c r="E7" s="382"/>
      <c r="F7" s="382"/>
      <c r="G7" s="382"/>
      <c r="H7" s="382"/>
      <c r="I7" s="382"/>
      <c r="J7" s="382"/>
      <c r="K7" s="383"/>
      <c r="L7" s="385" t="s">
        <v>205</v>
      </c>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P7" s="28"/>
      <c r="AQ7" s="28"/>
      <c r="AR7" s="28"/>
      <c r="AS7" s="28"/>
      <c r="AT7" s="362"/>
    </row>
    <row r="8" spans="1:46" s="42" customFormat="1" ht="20.25" customHeight="1">
      <c r="A8" s="364"/>
      <c r="B8" s="52" t="s">
        <v>10</v>
      </c>
      <c r="C8" s="200"/>
      <c r="D8" s="200"/>
      <c r="E8" s="54"/>
      <c r="F8" s="54"/>
      <c r="G8" s="54"/>
      <c r="H8" s="54"/>
      <c r="I8" s="54"/>
      <c r="J8" s="54"/>
      <c r="K8" s="54"/>
      <c r="L8" s="52" t="s">
        <v>11</v>
      </c>
      <c r="M8" s="54"/>
      <c r="N8" s="54"/>
      <c r="O8" s="54"/>
      <c r="P8" s="54"/>
      <c r="Q8" s="54"/>
      <c r="R8" s="55"/>
      <c r="S8" s="227" t="s">
        <v>208</v>
      </c>
      <c r="T8" s="228"/>
      <c r="U8" s="228"/>
      <c r="V8" s="228"/>
      <c r="W8" s="228"/>
      <c r="X8" s="228"/>
      <c r="Y8" s="229"/>
      <c r="Z8" s="52" t="s">
        <v>67</v>
      </c>
      <c r="AA8" s="54"/>
      <c r="AB8" s="54"/>
      <c r="AC8" s="54"/>
      <c r="AD8" s="54"/>
      <c r="AE8" s="54"/>
      <c r="AF8" s="55"/>
      <c r="AG8" s="227" t="s">
        <v>207</v>
      </c>
      <c r="AH8" s="228"/>
      <c r="AI8" s="228"/>
      <c r="AJ8" s="228"/>
      <c r="AK8" s="228"/>
      <c r="AL8" s="228"/>
      <c r="AM8" s="229"/>
    </row>
    <row r="9" spans="1:46" s="42" customFormat="1" ht="20.25" customHeight="1">
      <c r="A9" s="365"/>
      <c r="B9" s="52" t="s">
        <v>44</v>
      </c>
      <c r="C9" s="200"/>
      <c r="D9" s="200"/>
      <c r="E9" s="54"/>
      <c r="F9" s="54"/>
      <c r="G9" s="54"/>
      <c r="H9" s="54"/>
      <c r="I9" s="54"/>
      <c r="J9" s="54"/>
      <c r="K9" s="54"/>
      <c r="L9" s="227" t="s">
        <v>206</v>
      </c>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9"/>
    </row>
    <row r="10" spans="1:46" s="42" customFormat="1" ht="18" customHeight="1">
      <c r="A10" s="388" t="s">
        <v>131</v>
      </c>
      <c r="B10" s="389"/>
      <c r="C10" s="389"/>
      <c r="D10" s="389"/>
      <c r="E10" s="389"/>
      <c r="F10" s="389"/>
      <c r="G10" s="389"/>
      <c r="H10" s="390"/>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91"/>
      <c r="B11" s="392"/>
      <c r="C11" s="392"/>
      <c r="D11" s="392"/>
      <c r="E11" s="392"/>
      <c r="F11" s="392"/>
      <c r="G11" s="392"/>
      <c r="H11" s="393"/>
      <c r="I11" s="59"/>
      <c r="J11" s="60" t="s">
        <v>141</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60" t="s">
        <v>81</v>
      </c>
      <c r="X13" s="355"/>
      <c r="Y13" s="355"/>
      <c r="Z13" s="356"/>
      <c r="AA13" s="353">
        <f>IF(L5="","",VLOOKUP(L5,$A$94:$B$128,2,0))</f>
        <v>2280</v>
      </c>
      <c r="AB13" s="354"/>
      <c r="AC13" s="354"/>
      <c r="AD13" s="355" t="s">
        <v>64</v>
      </c>
      <c r="AE13" s="356"/>
      <c r="AF13" s="360" t="s">
        <v>49</v>
      </c>
      <c r="AG13" s="355"/>
      <c r="AH13" s="356"/>
      <c r="AI13" s="342">
        <f>ROUNDDOWN($F$45/1000,0)</f>
        <v>300</v>
      </c>
      <c r="AJ13" s="343"/>
      <c r="AK13" s="343"/>
      <c r="AL13" s="355" t="s">
        <v>64</v>
      </c>
      <c r="AM13" s="356"/>
    </row>
    <row r="14" spans="1:46" s="42" customFormat="1" ht="20.25" customHeight="1">
      <c r="A14" s="64" t="s">
        <v>46</v>
      </c>
      <c r="B14" s="195"/>
      <c r="C14" s="22"/>
      <c r="D14" s="22"/>
      <c r="E14" s="22"/>
      <c r="F14" s="22"/>
      <c r="G14" s="22"/>
      <c r="H14" s="350"/>
      <c r="I14" s="351"/>
      <c r="J14" s="352"/>
      <c r="K14" s="340" t="s">
        <v>142</v>
      </c>
      <c r="L14" s="341"/>
      <c r="M14" s="341"/>
      <c r="N14" s="341"/>
      <c r="O14" s="341"/>
      <c r="P14" s="341"/>
      <c r="Q14" s="341"/>
      <c r="R14" s="341"/>
      <c r="S14" s="341"/>
      <c r="T14" s="341"/>
      <c r="U14" s="341"/>
      <c r="V14" s="341"/>
      <c r="W14" s="341"/>
      <c r="X14" s="341"/>
      <c r="Y14" s="341"/>
      <c r="Z14" s="341"/>
      <c r="AA14" s="341"/>
      <c r="AB14" s="341"/>
      <c r="AC14" s="341"/>
      <c r="AD14" s="341"/>
      <c r="AE14" s="341"/>
      <c r="AF14" s="65" t="s">
        <v>78</v>
      </c>
      <c r="AG14" s="66"/>
      <c r="AH14" s="66"/>
      <c r="AI14" s="24"/>
      <c r="AJ14" s="24"/>
      <c r="AK14" s="200"/>
      <c r="AL14" s="22"/>
      <c r="AM14" s="67"/>
    </row>
    <row r="15" spans="1:46" s="42" customFormat="1" ht="17.25" customHeight="1">
      <c r="A15" s="68"/>
      <c r="B15" s="14"/>
      <c r="C15" s="348" t="s">
        <v>133</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9"/>
    </row>
    <row r="16" spans="1:46" s="42" customFormat="1" ht="17.25" customHeight="1">
      <c r="A16" s="69"/>
      <c r="B16" s="12"/>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39" s="42" customFormat="1" ht="17.25" customHeight="1">
      <c r="A17" s="69"/>
      <c r="B17" s="12"/>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39" s="42" customFormat="1" ht="17.25" customHeight="1">
      <c r="A18" s="69"/>
      <c r="B18" s="12"/>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9"/>
    </row>
    <row r="19" spans="1:39" s="42" customFormat="1" ht="17.25" customHeight="1">
      <c r="A19" s="69"/>
      <c r="B19" s="12"/>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9"/>
    </row>
    <row r="20" spans="1:39" s="42" customFormat="1" ht="17.25" customHeight="1">
      <c r="A20" s="69"/>
      <c r="B20" s="12"/>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9"/>
    </row>
    <row r="21" spans="1:39" s="42" customFormat="1" ht="17.25" customHeight="1">
      <c r="A21" s="69"/>
      <c r="B21" s="12"/>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9"/>
    </row>
    <row r="22" spans="1:39" s="42" customFormat="1" ht="17.25" customHeight="1">
      <c r="A22" s="70"/>
      <c r="B22" s="18"/>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7"/>
    </row>
    <row r="23" spans="1:39" s="42" customFormat="1" ht="18.75" customHeight="1">
      <c r="A23" s="328" t="s">
        <v>182</v>
      </c>
      <c r="B23" s="329"/>
      <c r="C23" s="329"/>
      <c r="D23" s="329"/>
      <c r="E23" s="329"/>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39" ht="18" customHeight="1">
      <c r="A24" s="328" t="s">
        <v>47</v>
      </c>
      <c r="B24" s="329"/>
      <c r="C24" s="329"/>
      <c r="D24" s="329"/>
      <c r="E24" s="330"/>
      <c r="F24" s="328" t="s">
        <v>50</v>
      </c>
      <c r="G24" s="329"/>
      <c r="H24" s="329"/>
      <c r="I24" s="329"/>
      <c r="J24" s="329"/>
      <c r="K24" s="326" t="s">
        <v>48</v>
      </c>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row>
    <row r="25" spans="1:39" ht="9.75" customHeight="1">
      <c r="A25" s="331" t="s">
        <v>218</v>
      </c>
      <c r="B25" s="331"/>
      <c r="C25" s="331"/>
      <c r="D25" s="331"/>
      <c r="E25" s="331"/>
      <c r="F25" s="332">
        <v>150000</v>
      </c>
      <c r="G25" s="332"/>
      <c r="H25" s="332"/>
      <c r="I25" s="332"/>
      <c r="J25" s="332"/>
      <c r="K25" s="334" t="s">
        <v>250</v>
      </c>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row>
    <row r="26" spans="1:39" ht="9.75" customHeight="1">
      <c r="A26" s="331" t="s">
        <v>219</v>
      </c>
      <c r="B26" s="331"/>
      <c r="C26" s="331"/>
      <c r="D26" s="331"/>
      <c r="E26" s="331"/>
      <c r="F26" s="332">
        <v>100000</v>
      </c>
      <c r="G26" s="332"/>
      <c r="H26" s="332"/>
      <c r="I26" s="332"/>
      <c r="J26" s="332"/>
      <c r="K26" s="334" t="s">
        <v>236</v>
      </c>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row>
    <row r="27" spans="1:39" ht="9.75" customHeight="1">
      <c r="A27" s="331" t="s">
        <v>239</v>
      </c>
      <c r="B27" s="331"/>
      <c r="C27" s="331"/>
      <c r="D27" s="331"/>
      <c r="E27" s="331"/>
      <c r="F27" s="332">
        <v>50000</v>
      </c>
      <c r="G27" s="332"/>
      <c r="H27" s="332"/>
      <c r="I27" s="332"/>
      <c r="J27" s="332"/>
      <c r="K27" s="334" t="s">
        <v>240</v>
      </c>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row>
    <row r="28" spans="1:39" ht="9.75" customHeight="1">
      <c r="A28" s="331"/>
      <c r="B28" s="331"/>
      <c r="C28" s="331"/>
      <c r="D28" s="331"/>
      <c r="E28" s="331"/>
      <c r="F28" s="332"/>
      <c r="G28" s="332"/>
      <c r="H28" s="332"/>
      <c r="I28" s="332"/>
      <c r="J28" s="332"/>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row>
    <row r="29" spans="1:39" ht="9.75" customHeight="1">
      <c r="A29" s="331"/>
      <c r="B29" s="331"/>
      <c r="C29" s="331"/>
      <c r="D29" s="331"/>
      <c r="E29" s="331"/>
      <c r="F29" s="332"/>
      <c r="G29" s="332"/>
      <c r="H29" s="332"/>
      <c r="I29" s="332"/>
      <c r="J29" s="332"/>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row>
    <row r="30" spans="1:39" ht="9.75" customHeight="1">
      <c r="A30" s="331"/>
      <c r="B30" s="331"/>
      <c r="C30" s="331"/>
      <c r="D30" s="331"/>
      <c r="E30" s="331"/>
      <c r="F30" s="332"/>
      <c r="G30" s="332"/>
      <c r="H30" s="332"/>
      <c r="I30" s="332"/>
      <c r="J30" s="332"/>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row>
    <row r="31" spans="1:39" ht="9.75" customHeight="1">
      <c r="A31" s="331"/>
      <c r="B31" s="331"/>
      <c r="C31" s="331"/>
      <c r="D31" s="331"/>
      <c r="E31" s="331"/>
      <c r="F31" s="332"/>
      <c r="G31" s="332"/>
      <c r="H31" s="332"/>
      <c r="I31" s="332"/>
      <c r="J31" s="332"/>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row>
    <row r="32" spans="1:39" ht="9.75" customHeight="1">
      <c r="A32" s="331"/>
      <c r="B32" s="331"/>
      <c r="C32" s="331"/>
      <c r="D32" s="331"/>
      <c r="E32" s="331"/>
      <c r="F32" s="332"/>
      <c r="G32" s="332"/>
      <c r="H32" s="332"/>
      <c r="I32" s="332"/>
      <c r="J32" s="332"/>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row>
    <row r="33" spans="1:39" ht="9.75" customHeight="1">
      <c r="A33" s="331"/>
      <c r="B33" s="331"/>
      <c r="C33" s="331"/>
      <c r="D33" s="331"/>
      <c r="E33" s="331"/>
      <c r="F33" s="332"/>
      <c r="G33" s="332"/>
      <c r="H33" s="332"/>
      <c r="I33" s="332"/>
      <c r="J33" s="332"/>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row>
    <row r="34" spans="1:39" ht="9.75" customHeight="1">
      <c r="A34" s="331"/>
      <c r="B34" s="331"/>
      <c r="C34" s="331"/>
      <c r="D34" s="331"/>
      <c r="E34" s="331"/>
      <c r="F34" s="332"/>
      <c r="G34" s="332"/>
      <c r="H34" s="332"/>
      <c r="I34" s="332"/>
      <c r="J34" s="332"/>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row>
    <row r="35" spans="1:39" ht="9.75" customHeight="1">
      <c r="A35" s="331"/>
      <c r="B35" s="331"/>
      <c r="C35" s="331"/>
      <c r="D35" s="331"/>
      <c r="E35" s="331"/>
      <c r="F35" s="332"/>
      <c r="G35" s="332"/>
      <c r="H35" s="332"/>
      <c r="I35" s="332"/>
      <c r="J35" s="332"/>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row>
    <row r="36" spans="1:39" ht="9.75" customHeight="1">
      <c r="A36" s="331"/>
      <c r="B36" s="331"/>
      <c r="C36" s="331"/>
      <c r="D36" s="331"/>
      <c r="E36" s="331"/>
      <c r="F36" s="332"/>
      <c r="G36" s="332"/>
      <c r="H36" s="332"/>
      <c r="I36" s="332"/>
      <c r="J36" s="332"/>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row>
    <row r="37" spans="1:39" ht="9.75" customHeight="1">
      <c r="A37" s="331"/>
      <c r="B37" s="331"/>
      <c r="C37" s="331"/>
      <c r="D37" s="331"/>
      <c r="E37" s="331"/>
      <c r="F37" s="332"/>
      <c r="G37" s="332"/>
      <c r="H37" s="332"/>
      <c r="I37" s="332"/>
      <c r="J37" s="332"/>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row>
    <row r="38" spans="1:39" ht="9.75" customHeight="1">
      <c r="A38" s="331"/>
      <c r="B38" s="331"/>
      <c r="C38" s="331"/>
      <c r="D38" s="331"/>
      <c r="E38" s="331"/>
      <c r="F38" s="332"/>
      <c r="G38" s="332"/>
      <c r="H38" s="332"/>
      <c r="I38" s="332"/>
      <c r="J38" s="332"/>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row>
    <row r="39" spans="1:39" ht="9.75" customHeight="1">
      <c r="A39" s="331"/>
      <c r="B39" s="331"/>
      <c r="C39" s="331"/>
      <c r="D39" s="331"/>
      <c r="E39" s="331"/>
      <c r="F39" s="332"/>
      <c r="G39" s="332"/>
      <c r="H39" s="332"/>
      <c r="I39" s="332"/>
      <c r="J39" s="332"/>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row>
    <row r="40" spans="1:39" ht="9.75" customHeight="1">
      <c r="A40" s="331"/>
      <c r="B40" s="331"/>
      <c r="C40" s="331"/>
      <c r="D40" s="331"/>
      <c r="E40" s="331"/>
      <c r="F40" s="332"/>
      <c r="G40" s="332"/>
      <c r="H40" s="332"/>
      <c r="I40" s="332"/>
      <c r="J40" s="332"/>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row>
    <row r="41" spans="1:39" ht="9.75" customHeight="1">
      <c r="A41" s="331"/>
      <c r="B41" s="331"/>
      <c r="C41" s="331"/>
      <c r="D41" s="331"/>
      <c r="E41" s="331"/>
      <c r="F41" s="332"/>
      <c r="G41" s="332"/>
      <c r="H41" s="332"/>
      <c r="I41" s="332"/>
      <c r="J41" s="332"/>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row>
    <row r="42" spans="1:39" ht="9.75" customHeight="1">
      <c r="A42" s="331"/>
      <c r="B42" s="331"/>
      <c r="C42" s="331"/>
      <c r="D42" s="331"/>
      <c r="E42" s="331"/>
      <c r="F42" s="332"/>
      <c r="G42" s="332"/>
      <c r="H42" s="332"/>
      <c r="I42" s="332"/>
      <c r="J42" s="332"/>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row>
    <row r="43" spans="1:39" ht="9.75" customHeight="1">
      <c r="A43" s="331"/>
      <c r="B43" s="331"/>
      <c r="C43" s="331"/>
      <c r="D43" s="331"/>
      <c r="E43" s="331"/>
      <c r="F43" s="332"/>
      <c r="G43" s="332"/>
      <c r="H43" s="332"/>
      <c r="I43" s="332"/>
      <c r="J43" s="332"/>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row>
    <row r="44" spans="1:39" ht="9.75" customHeight="1" thickBot="1">
      <c r="A44" s="405"/>
      <c r="B44" s="406"/>
      <c r="C44" s="406"/>
      <c r="D44" s="406"/>
      <c r="E44" s="407"/>
      <c r="F44" s="357"/>
      <c r="G44" s="358"/>
      <c r="H44" s="358"/>
      <c r="I44" s="358"/>
      <c r="J44" s="359"/>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row>
    <row r="45" spans="1:39" ht="22.5" customHeight="1" thickTop="1">
      <c r="A45" s="408" t="s">
        <v>98</v>
      </c>
      <c r="B45" s="409"/>
      <c r="C45" s="409"/>
      <c r="D45" s="409"/>
      <c r="E45" s="409"/>
      <c r="F45" s="410">
        <f>SUM(F25:J44)</f>
        <v>300000</v>
      </c>
      <c r="G45" s="411"/>
      <c r="H45" s="411"/>
      <c r="I45" s="411"/>
      <c r="J45" s="412"/>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113</v>
      </c>
      <c r="B47" s="29"/>
      <c r="C47" s="17"/>
      <c r="D47" s="29"/>
      <c r="E47" s="19"/>
      <c r="F47" s="29"/>
      <c r="G47" s="29"/>
      <c r="H47" s="29"/>
      <c r="I47" s="29"/>
      <c r="J47" s="25"/>
      <c r="K47" s="25"/>
      <c r="L47" s="25"/>
      <c r="M47" s="25"/>
      <c r="N47" s="25"/>
      <c r="O47" s="35"/>
      <c r="P47" s="31"/>
      <c r="Q47" s="32"/>
      <c r="R47" s="32"/>
      <c r="S47" s="25"/>
      <c r="T47" s="26"/>
      <c r="U47" s="25"/>
      <c r="V47" s="30"/>
      <c r="W47" s="360" t="s">
        <v>81</v>
      </c>
      <c r="X47" s="355"/>
      <c r="Y47" s="355"/>
      <c r="Z47" s="356"/>
      <c r="AA47" s="353">
        <f>IF(L5="","",VLOOKUP(L5,$A$94:$C$128,3,FALSE))</f>
        <v>1140</v>
      </c>
      <c r="AB47" s="354"/>
      <c r="AC47" s="354"/>
      <c r="AD47" s="355" t="s">
        <v>64</v>
      </c>
      <c r="AE47" s="356"/>
      <c r="AF47" s="360" t="s">
        <v>49</v>
      </c>
      <c r="AG47" s="355"/>
      <c r="AH47" s="356"/>
      <c r="AI47" s="342">
        <f>ROUNDDOWN($F$65/1000,0)</f>
        <v>0</v>
      </c>
      <c r="AJ47" s="343"/>
      <c r="AK47" s="343"/>
      <c r="AL47" s="355" t="s">
        <v>64</v>
      </c>
      <c r="AM47" s="356"/>
    </row>
    <row r="48" spans="1:39" ht="18.75" customHeight="1">
      <c r="A48" s="64" t="s">
        <v>46</v>
      </c>
      <c r="B48" s="195"/>
      <c r="C48" s="22"/>
      <c r="D48" s="22"/>
      <c r="E48" s="22"/>
      <c r="F48" s="22"/>
      <c r="G48" s="22"/>
      <c r="H48" s="350"/>
      <c r="I48" s="351"/>
      <c r="J48" s="352"/>
      <c r="K48" s="340" t="s">
        <v>142</v>
      </c>
      <c r="L48" s="341"/>
      <c r="M48" s="341"/>
      <c r="N48" s="341"/>
      <c r="O48" s="341"/>
      <c r="P48" s="341"/>
      <c r="Q48" s="341"/>
      <c r="R48" s="341"/>
      <c r="S48" s="341"/>
      <c r="T48" s="341"/>
      <c r="U48" s="341"/>
      <c r="V48" s="341"/>
      <c r="W48" s="341"/>
      <c r="X48" s="341"/>
      <c r="Y48" s="341"/>
      <c r="Z48" s="341"/>
      <c r="AA48" s="341"/>
      <c r="AB48" s="341"/>
      <c r="AC48" s="341"/>
      <c r="AD48" s="341"/>
      <c r="AE48" s="341"/>
      <c r="AF48" s="65" t="s">
        <v>79</v>
      </c>
      <c r="AG48" s="66"/>
      <c r="AH48" s="66"/>
      <c r="AI48" s="24"/>
      <c r="AJ48" s="24"/>
      <c r="AK48" s="200"/>
      <c r="AL48" s="22"/>
      <c r="AM48" s="67"/>
    </row>
    <row r="49" spans="1:40" ht="25.5" customHeight="1">
      <c r="A49" s="68"/>
      <c r="B49" s="14"/>
      <c r="C49" s="344" t="s">
        <v>151</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5"/>
    </row>
    <row r="50" spans="1:40" ht="25.5" customHeight="1">
      <c r="A50" s="70"/>
      <c r="B50" s="18"/>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row>
    <row r="51" spans="1:40" ht="18.75" customHeight="1">
      <c r="A51" s="328" t="s">
        <v>182</v>
      </c>
      <c r="B51" s="329"/>
      <c r="C51" s="329"/>
      <c r="D51" s="329"/>
      <c r="E51" s="329"/>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9"/>
    </row>
    <row r="52" spans="1:40" ht="18" customHeight="1">
      <c r="A52" s="328" t="s">
        <v>47</v>
      </c>
      <c r="B52" s="329"/>
      <c r="C52" s="329"/>
      <c r="D52" s="329"/>
      <c r="E52" s="330"/>
      <c r="F52" s="328" t="s">
        <v>50</v>
      </c>
      <c r="G52" s="329"/>
      <c r="H52" s="329"/>
      <c r="I52" s="329"/>
      <c r="J52" s="329"/>
      <c r="K52" s="326" t="s">
        <v>48</v>
      </c>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row>
    <row r="53" spans="1:40" ht="9.75" customHeight="1">
      <c r="A53" s="331"/>
      <c r="B53" s="331"/>
      <c r="C53" s="331"/>
      <c r="D53" s="331"/>
      <c r="E53" s="331"/>
      <c r="F53" s="332"/>
      <c r="G53" s="332"/>
      <c r="H53" s="332"/>
      <c r="I53" s="332"/>
      <c r="J53" s="332"/>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row>
    <row r="54" spans="1:40" ht="9.75" customHeight="1">
      <c r="A54" s="331"/>
      <c r="B54" s="331"/>
      <c r="C54" s="331"/>
      <c r="D54" s="331"/>
      <c r="E54" s="331"/>
      <c r="F54" s="332"/>
      <c r="G54" s="332"/>
      <c r="H54" s="332"/>
      <c r="I54" s="332"/>
      <c r="J54" s="332"/>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row>
    <row r="55" spans="1:40" ht="9.75" customHeight="1">
      <c r="A55" s="331"/>
      <c r="B55" s="331"/>
      <c r="C55" s="331"/>
      <c r="D55" s="331"/>
      <c r="E55" s="331"/>
      <c r="F55" s="332"/>
      <c r="G55" s="332"/>
      <c r="H55" s="332"/>
      <c r="I55" s="332"/>
      <c r="J55" s="332"/>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row>
    <row r="56" spans="1:40" ht="9.75" customHeight="1">
      <c r="A56" s="331"/>
      <c r="B56" s="331"/>
      <c r="C56" s="331"/>
      <c r="D56" s="331"/>
      <c r="E56" s="331"/>
      <c r="F56" s="332"/>
      <c r="G56" s="332"/>
      <c r="H56" s="332"/>
      <c r="I56" s="332"/>
      <c r="J56" s="332"/>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row>
    <row r="57" spans="1:40" ht="9.75" customHeight="1">
      <c r="A57" s="331"/>
      <c r="B57" s="331"/>
      <c r="C57" s="331"/>
      <c r="D57" s="331"/>
      <c r="E57" s="331"/>
      <c r="F57" s="332"/>
      <c r="G57" s="332"/>
      <c r="H57" s="332"/>
      <c r="I57" s="332"/>
      <c r="J57" s="332"/>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row>
    <row r="58" spans="1:40" ht="9.75" customHeight="1">
      <c r="A58" s="331"/>
      <c r="B58" s="331"/>
      <c r="C58" s="331"/>
      <c r="D58" s="331"/>
      <c r="E58" s="331"/>
      <c r="F58" s="332"/>
      <c r="G58" s="332"/>
      <c r="H58" s="332"/>
      <c r="I58" s="332"/>
      <c r="J58" s="332"/>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row>
    <row r="59" spans="1:40" ht="9.75" customHeight="1">
      <c r="A59" s="331"/>
      <c r="B59" s="331"/>
      <c r="C59" s="331"/>
      <c r="D59" s="331"/>
      <c r="E59" s="331"/>
      <c r="F59" s="332"/>
      <c r="G59" s="332"/>
      <c r="H59" s="332"/>
      <c r="I59" s="332"/>
      <c r="J59" s="332"/>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row>
    <row r="60" spans="1:40" ht="9.75" customHeight="1">
      <c r="A60" s="331"/>
      <c r="B60" s="331"/>
      <c r="C60" s="331"/>
      <c r="D60" s="331"/>
      <c r="E60" s="331"/>
      <c r="F60" s="332"/>
      <c r="G60" s="332"/>
      <c r="H60" s="332"/>
      <c r="I60" s="332"/>
      <c r="J60" s="332"/>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row>
    <row r="61" spans="1:40" ht="9.75" customHeight="1">
      <c r="A61" s="331"/>
      <c r="B61" s="331"/>
      <c r="C61" s="331"/>
      <c r="D61" s="331"/>
      <c r="E61" s="331"/>
      <c r="F61" s="332"/>
      <c r="G61" s="332"/>
      <c r="H61" s="332"/>
      <c r="I61" s="332"/>
      <c r="J61" s="332"/>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row>
    <row r="62" spans="1:40" ht="9.75" customHeight="1">
      <c r="A62" s="331"/>
      <c r="B62" s="331"/>
      <c r="C62" s="331"/>
      <c r="D62" s="331"/>
      <c r="E62" s="331"/>
      <c r="F62" s="332"/>
      <c r="G62" s="332"/>
      <c r="H62" s="332"/>
      <c r="I62" s="332"/>
      <c r="J62" s="332"/>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row>
    <row r="63" spans="1:40" ht="9.75" customHeight="1">
      <c r="A63" s="331"/>
      <c r="B63" s="331"/>
      <c r="C63" s="331"/>
      <c r="D63" s="331"/>
      <c r="E63" s="331"/>
      <c r="F63" s="332"/>
      <c r="G63" s="332"/>
      <c r="H63" s="332"/>
      <c r="I63" s="332"/>
      <c r="J63" s="332"/>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row>
    <row r="64" spans="1:40" ht="9.75" customHeight="1" thickBot="1">
      <c r="A64" s="405"/>
      <c r="B64" s="406"/>
      <c r="C64" s="406"/>
      <c r="D64" s="406"/>
      <c r="E64" s="407"/>
      <c r="F64" s="357"/>
      <c r="G64" s="358"/>
      <c r="H64" s="358"/>
      <c r="I64" s="358"/>
      <c r="J64" s="358"/>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
    </row>
    <row r="65" spans="1:39" ht="22.5" customHeight="1" thickTop="1">
      <c r="A65" s="408" t="s">
        <v>132</v>
      </c>
      <c r="B65" s="409"/>
      <c r="C65" s="409"/>
      <c r="D65" s="409"/>
      <c r="E65" s="414"/>
      <c r="F65" s="415">
        <f>SUM(F53:J64)</f>
        <v>0</v>
      </c>
      <c r="G65" s="416"/>
      <c r="H65" s="416"/>
      <c r="I65" s="416"/>
      <c r="J65" s="416"/>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202" t="s">
        <v>123</v>
      </c>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90"/>
      <c r="AM69" s="91"/>
    </row>
    <row r="70" spans="1:39" s="87" customFormat="1" ht="11.25" customHeight="1">
      <c r="A70" s="83" t="s">
        <v>124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125</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400" t="s">
        <v>134</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85"/>
      <c r="AM73" s="86"/>
    </row>
    <row r="74" spans="1:39" s="87" customFormat="1" ht="11.25" customHeight="1">
      <c r="A74" s="202" t="s">
        <v>126</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85"/>
      <c r="AM74" s="86"/>
    </row>
    <row r="75" spans="1:39" s="87" customFormat="1" ht="11.25" customHeight="1">
      <c r="A75" s="202" t="s">
        <v>127</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202" t="s">
        <v>135</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202"/>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413" t="s">
        <v>136</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85"/>
      <c r="AM78" s="86"/>
    </row>
    <row r="79" spans="1:39" s="87" customFormat="1" ht="11.25" customHeight="1">
      <c r="A79" s="202" t="s">
        <v>137</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85"/>
      <c r="AM79" s="86"/>
    </row>
    <row r="80" spans="1:39" s="87" customFormat="1" ht="11.25" customHeight="1">
      <c r="A80" s="202" t="s">
        <v>128</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85"/>
      <c r="AM80" s="86"/>
    </row>
    <row r="81" spans="1:39" s="87" customFormat="1" ht="3" customHeight="1">
      <c r="A81" s="202"/>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85"/>
      <c r="AM81" s="86"/>
    </row>
    <row r="82" spans="1:39" s="87" customFormat="1" ht="11.25" customHeight="1">
      <c r="A82" s="400" t="s">
        <v>122</v>
      </c>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85"/>
      <c r="AM82" s="86"/>
    </row>
    <row r="83" spans="1:39" s="87" customFormat="1" ht="11.25" customHeight="1">
      <c r="A83" s="202" t="s">
        <v>129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202" t="s">
        <v>130</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202"/>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202" t="s">
        <v>138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139</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140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2" customFormat="1" ht="6" hidden="1">
      <c r="B93" s="172" t="s">
        <v>149</v>
      </c>
      <c r="C93" s="172" t="s">
        <v>150</v>
      </c>
      <c r="D93" s="172" t="s">
        <v>160</v>
      </c>
      <c r="E93" s="172" t="s">
        <v>161</v>
      </c>
    </row>
    <row r="94" spans="1:39" s="172" customFormat="1" ht="6" hidden="1">
      <c r="A94" s="172" t="s">
        <v>162</v>
      </c>
      <c r="B94" s="173">
        <v>537</v>
      </c>
      <c r="C94" s="173">
        <v>268</v>
      </c>
      <c r="D94" s="173">
        <v>537</v>
      </c>
      <c r="E94" s="173">
        <v>268</v>
      </c>
      <c r="F94" s="172" t="s">
        <v>163</v>
      </c>
      <c r="G94" s="173"/>
    </row>
    <row r="95" spans="1:39" s="172" customFormat="1" ht="6" hidden="1">
      <c r="A95" s="172" t="s">
        <v>164</v>
      </c>
      <c r="B95" s="173">
        <v>684</v>
      </c>
      <c r="C95" s="173">
        <v>342</v>
      </c>
      <c r="D95" s="173">
        <v>684</v>
      </c>
      <c r="E95" s="173">
        <v>342</v>
      </c>
      <c r="F95" s="172" t="s">
        <v>163</v>
      </c>
      <c r="G95" s="173"/>
    </row>
    <row r="96" spans="1:39" s="172" customFormat="1" ht="6" hidden="1">
      <c r="A96" s="172" t="s">
        <v>165</v>
      </c>
      <c r="B96" s="173">
        <v>889</v>
      </c>
      <c r="C96" s="173">
        <v>445</v>
      </c>
      <c r="D96" s="173">
        <v>889</v>
      </c>
      <c r="E96" s="173">
        <v>445</v>
      </c>
      <c r="F96" s="172" t="s">
        <v>163</v>
      </c>
      <c r="G96" s="173"/>
    </row>
    <row r="97" spans="1:7" s="172" customFormat="1" ht="6" hidden="1">
      <c r="A97" s="172" t="s">
        <v>166</v>
      </c>
      <c r="B97" s="173">
        <v>231</v>
      </c>
      <c r="C97" s="173">
        <v>115</v>
      </c>
      <c r="D97" s="173">
        <v>231</v>
      </c>
      <c r="E97" s="173">
        <v>115</v>
      </c>
      <c r="F97" s="172" t="s">
        <v>163</v>
      </c>
      <c r="G97" s="173"/>
    </row>
    <row r="98" spans="1:7" s="172" customFormat="1" ht="6" hidden="1">
      <c r="A98" s="172" t="s">
        <v>19</v>
      </c>
      <c r="B98" s="173">
        <v>226</v>
      </c>
      <c r="C98" s="173">
        <v>113</v>
      </c>
      <c r="D98" s="173">
        <v>226</v>
      </c>
      <c r="E98" s="173">
        <v>113</v>
      </c>
      <c r="F98" s="172" t="s">
        <v>163</v>
      </c>
      <c r="G98" s="173"/>
    </row>
    <row r="99" spans="1:7" s="172" customFormat="1" ht="6" hidden="1">
      <c r="A99" s="172" t="s">
        <v>167</v>
      </c>
      <c r="B99" s="173">
        <v>564</v>
      </c>
      <c r="C99" s="173">
        <v>282</v>
      </c>
      <c r="D99" s="173">
        <v>564</v>
      </c>
      <c r="E99" s="173">
        <v>282</v>
      </c>
      <c r="F99" s="172" t="s">
        <v>163</v>
      </c>
      <c r="G99" s="173"/>
    </row>
    <row r="100" spans="1:7" s="172" customFormat="1" ht="6" hidden="1">
      <c r="A100" s="172" t="s">
        <v>168</v>
      </c>
      <c r="B100" s="173">
        <v>710</v>
      </c>
      <c r="C100" s="173">
        <v>355</v>
      </c>
      <c r="D100" s="173">
        <v>710</v>
      </c>
      <c r="E100" s="173">
        <v>355</v>
      </c>
      <c r="F100" s="172" t="s">
        <v>163</v>
      </c>
      <c r="G100" s="173"/>
    </row>
    <row r="101" spans="1:7" s="172" customFormat="1" ht="6" hidden="1">
      <c r="A101" s="172" t="s">
        <v>169</v>
      </c>
      <c r="B101" s="173">
        <v>1133</v>
      </c>
      <c r="C101" s="173">
        <v>567</v>
      </c>
      <c r="D101" s="173">
        <v>1133</v>
      </c>
      <c r="E101" s="173">
        <v>567</v>
      </c>
      <c r="F101" s="172" t="s">
        <v>163</v>
      </c>
      <c r="G101" s="173"/>
    </row>
    <row r="102" spans="1:7" s="172" customFormat="1" ht="6" hidden="1">
      <c r="A102" s="172" t="s">
        <v>52</v>
      </c>
      <c r="B102" s="173">
        <v>0</v>
      </c>
      <c r="C102" s="173">
        <v>0</v>
      </c>
      <c r="D102" s="173">
        <v>27</v>
      </c>
      <c r="E102" s="173">
        <v>13</v>
      </c>
      <c r="F102" s="172" t="s">
        <v>170</v>
      </c>
      <c r="G102" s="173"/>
    </row>
    <row r="103" spans="1:7" s="172" customFormat="1" ht="6" hidden="1">
      <c r="A103" s="172" t="s">
        <v>171</v>
      </c>
      <c r="B103" s="173">
        <v>0</v>
      </c>
      <c r="C103" s="173">
        <v>0</v>
      </c>
      <c r="D103" s="173">
        <v>27</v>
      </c>
      <c r="E103" s="173">
        <v>13</v>
      </c>
      <c r="F103" s="172" t="s">
        <v>170</v>
      </c>
      <c r="G103" s="173"/>
    </row>
    <row r="104" spans="1:7" s="172" customFormat="1" ht="6" hidden="1">
      <c r="A104" s="172" t="s">
        <v>20</v>
      </c>
      <c r="B104" s="173">
        <v>320</v>
      </c>
      <c r="C104" s="173">
        <v>160</v>
      </c>
      <c r="D104" s="173">
        <v>320</v>
      </c>
      <c r="E104" s="173">
        <v>160</v>
      </c>
      <c r="F104" s="172" t="s">
        <v>163</v>
      </c>
      <c r="G104" s="173"/>
    </row>
    <row r="105" spans="1:7" s="172" customFormat="1" ht="6" hidden="1">
      <c r="A105" s="172" t="s">
        <v>21</v>
      </c>
      <c r="B105" s="173">
        <v>339</v>
      </c>
      <c r="C105" s="173">
        <v>169</v>
      </c>
      <c r="D105" s="173">
        <v>339</v>
      </c>
      <c r="E105" s="173">
        <v>169</v>
      </c>
      <c r="F105" s="172" t="s">
        <v>163</v>
      </c>
      <c r="G105" s="173"/>
    </row>
    <row r="106" spans="1:7" s="172" customFormat="1" ht="6" hidden="1">
      <c r="A106" s="172" t="s">
        <v>22</v>
      </c>
      <c r="B106" s="173">
        <v>311</v>
      </c>
      <c r="C106" s="173">
        <v>156</v>
      </c>
      <c r="D106" s="173">
        <v>311</v>
      </c>
      <c r="E106" s="173">
        <v>156</v>
      </c>
      <c r="F106" s="172" t="s">
        <v>163</v>
      </c>
      <c r="G106" s="173"/>
    </row>
    <row r="107" spans="1:7" s="172" customFormat="1" ht="6" hidden="1">
      <c r="A107" s="172" t="s">
        <v>23</v>
      </c>
      <c r="B107" s="173">
        <v>137</v>
      </c>
      <c r="C107" s="173">
        <v>68</v>
      </c>
      <c r="D107" s="173">
        <v>137</v>
      </c>
      <c r="E107" s="173">
        <v>68</v>
      </c>
      <c r="F107" s="172" t="s">
        <v>163</v>
      </c>
      <c r="G107" s="173"/>
    </row>
    <row r="108" spans="1:7" s="172" customFormat="1" ht="6" hidden="1">
      <c r="A108" s="172" t="s">
        <v>24</v>
      </c>
      <c r="B108" s="173">
        <v>508</v>
      </c>
      <c r="C108" s="173">
        <v>254</v>
      </c>
      <c r="D108" s="173">
        <v>508</v>
      </c>
      <c r="E108" s="173">
        <v>254</v>
      </c>
      <c r="F108" s="172" t="s">
        <v>163</v>
      </c>
      <c r="G108" s="173"/>
    </row>
    <row r="109" spans="1:7" s="172" customFormat="1" ht="6" hidden="1">
      <c r="A109" s="172" t="s">
        <v>25</v>
      </c>
      <c r="B109" s="173">
        <v>204</v>
      </c>
      <c r="C109" s="173">
        <v>102</v>
      </c>
      <c r="D109" s="173">
        <v>204</v>
      </c>
      <c r="E109" s="173">
        <v>102</v>
      </c>
      <c r="F109" s="172" t="s">
        <v>163</v>
      </c>
      <c r="G109" s="173"/>
    </row>
    <row r="110" spans="1:7" s="172" customFormat="1" ht="6" hidden="1">
      <c r="A110" s="172" t="s">
        <v>26</v>
      </c>
      <c r="B110" s="173">
        <v>148</v>
      </c>
      <c r="C110" s="173">
        <v>74</v>
      </c>
      <c r="D110" s="173">
        <v>148</v>
      </c>
      <c r="E110" s="173">
        <v>74</v>
      </c>
      <c r="F110" s="172" t="s">
        <v>163</v>
      </c>
      <c r="G110" s="173"/>
    </row>
    <row r="111" spans="1:7" s="172" customFormat="1" ht="6" hidden="1">
      <c r="A111" s="172" t="s">
        <v>27</v>
      </c>
      <c r="B111" s="173"/>
      <c r="C111" s="173">
        <v>282</v>
      </c>
      <c r="D111" s="173"/>
      <c r="E111" s="173">
        <v>282</v>
      </c>
      <c r="F111" s="172" t="s">
        <v>163</v>
      </c>
      <c r="G111" s="173"/>
    </row>
    <row r="112" spans="1:7" s="172" customFormat="1" ht="6" hidden="1">
      <c r="A112" s="172" t="s">
        <v>172</v>
      </c>
      <c r="B112" s="173">
        <v>33</v>
      </c>
      <c r="C112" s="173">
        <v>16</v>
      </c>
      <c r="D112" s="173">
        <v>33</v>
      </c>
      <c r="E112" s="173">
        <v>16</v>
      </c>
      <c r="F112" s="172" t="s">
        <v>163</v>
      </c>
      <c r="G112" s="173"/>
    </row>
    <row r="113" spans="1:7" s="172" customFormat="1" ht="6" hidden="1">
      <c r="A113" s="172" t="s">
        <v>28</v>
      </c>
      <c r="B113" s="173">
        <v>475</v>
      </c>
      <c r="C113" s="173">
        <v>237</v>
      </c>
      <c r="D113" s="173">
        <v>475</v>
      </c>
      <c r="E113" s="173">
        <v>237</v>
      </c>
      <c r="F113" s="172" t="s">
        <v>163</v>
      </c>
      <c r="G113" s="173"/>
    </row>
    <row r="114" spans="1:7" s="172" customFormat="1" ht="6" hidden="1">
      <c r="A114" s="172" t="s">
        <v>29</v>
      </c>
      <c r="B114" s="173">
        <v>638</v>
      </c>
      <c r="C114" s="173">
        <v>319</v>
      </c>
      <c r="D114" s="173">
        <v>638</v>
      </c>
      <c r="E114" s="173">
        <v>319</v>
      </c>
      <c r="F114" s="172" t="s">
        <v>163</v>
      </c>
      <c r="G114" s="173"/>
    </row>
    <row r="115" spans="1:7" s="172" customFormat="1" ht="6" hidden="1">
      <c r="A115" s="172" t="s">
        <v>30</v>
      </c>
      <c r="B115" s="173">
        <f>D115*$AG$5</f>
        <v>2280</v>
      </c>
      <c r="C115" s="173">
        <f>E115*$AG$5</f>
        <v>1140</v>
      </c>
      <c r="D115" s="173">
        <v>38</v>
      </c>
      <c r="E115" s="173">
        <v>19</v>
      </c>
      <c r="F115" s="172" t="s">
        <v>170</v>
      </c>
      <c r="G115" s="173"/>
    </row>
    <row r="116" spans="1:7" s="172" customFormat="1" ht="6" hidden="1">
      <c r="A116" s="172" t="s">
        <v>31</v>
      </c>
      <c r="B116" s="173">
        <f>D116*$AG$5</f>
        <v>2400</v>
      </c>
      <c r="C116" s="173">
        <f t="shared" ref="C116:C128" si="0">E116*$AG$5</f>
        <v>1200</v>
      </c>
      <c r="D116" s="173">
        <v>40</v>
      </c>
      <c r="E116" s="173">
        <v>20</v>
      </c>
      <c r="F116" s="172" t="s">
        <v>170</v>
      </c>
      <c r="G116" s="173"/>
    </row>
    <row r="117" spans="1:7" s="172" customFormat="1" ht="6" hidden="1">
      <c r="A117" s="172" t="s">
        <v>32</v>
      </c>
      <c r="B117" s="173">
        <f t="shared" ref="B117:B128" si="1">D117*$AG$5</f>
        <v>2280</v>
      </c>
      <c r="C117" s="173">
        <f t="shared" si="0"/>
        <v>1140</v>
      </c>
      <c r="D117" s="173">
        <v>38</v>
      </c>
      <c r="E117" s="173">
        <v>19</v>
      </c>
      <c r="F117" s="172" t="s">
        <v>170</v>
      </c>
      <c r="G117" s="173"/>
    </row>
    <row r="118" spans="1:7" s="172" customFormat="1" ht="6" hidden="1">
      <c r="A118" s="172" t="s">
        <v>33</v>
      </c>
      <c r="B118" s="173">
        <f t="shared" si="1"/>
        <v>2880</v>
      </c>
      <c r="C118" s="173">
        <f t="shared" si="0"/>
        <v>1440</v>
      </c>
      <c r="D118" s="173">
        <v>48</v>
      </c>
      <c r="E118" s="173">
        <v>24</v>
      </c>
      <c r="F118" s="172" t="s">
        <v>170</v>
      </c>
      <c r="G118" s="173"/>
    </row>
    <row r="119" spans="1:7" s="172" customFormat="1" ht="6" hidden="1">
      <c r="A119" s="172" t="s">
        <v>34</v>
      </c>
      <c r="B119" s="173">
        <f t="shared" si="1"/>
        <v>2580</v>
      </c>
      <c r="C119" s="173">
        <f t="shared" si="0"/>
        <v>1260</v>
      </c>
      <c r="D119" s="173">
        <v>43</v>
      </c>
      <c r="E119" s="173">
        <v>21</v>
      </c>
      <c r="F119" s="172" t="s">
        <v>170</v>
      </c>
      <c r="G119" s="173"/>
    </row>
    <row r="120" spans="1:7" s="172" customFormat="1" ht="6" hidden="1">
      <c r="A120" s="172" t="s">
        <v>35</v>
      </c>
      <c r="B120" s="173">
        <f t="shared" si="1"/>
        <v>2160</v>
      </c>
      <c r="C120" s="173">
        <f t="shared" si="0"/>
        <v>1080</v>
      </c>
      <c r="D120" s="173">
        <v>36</v>
      </c>
      <c r="E120" s="173">
        <v>18</v>
      </c>
      <c r="F120" s="172" t="s">
        <v>170</v>
      </c>
      <c r="G120" s="173"/>
    </row>
    <row r="121" spans="1:7" s="172" customFormat="1" ht="6" hidden="1">
      <c r="A121" s="172" t="s">
        <v>173</v>
      </c>
      <c r="B121" s="173">
        <f t="shared" si="1"/>
        <v>2220</v>
      </c>
      <c r="C121" s="173">
        <f t="shared" si="0"/>
        <v>1140</v>
      </c>
      <c r="D121" s="173">
        <v>37</v>
      </c>
      <c r="E121" s="173">
        <v>19</v>
      </c>
      <c r="F121" s="172" t="s">
        <v>170</v>
      </c>
      <c r="G121" s="173"/>
    </row>
    <row r="122" spans="1:7" s="172" customFormat="1" ht="6" hidden="1">
      <c r="A122" s="172" t="s">
        <v>174</v>
      </c>
      <c r="B122" s="173">
        <f t="shared" si="1"/>
        <v>2100</v>
      </c>
      <c r="C122" s="173">
        <f t="shared" si="0"/>
        <v>1080</v>
      </c>
      <c r="D122" s="173">
        <v>35</v>
      </c>
      <c r="E122" s="173">
        <v>18</v>
      </c>
      <c r="F122" s="172" t="s">
        <v>170</v>
      </c>
      <c r="G122" s="173"/>
    </row>
    <row r="123" spans="1:7" s="172" customFormat="1" ht="6" hidden="1">
      <c r="A123" s="172" t="s">
        <v>175</v>
      </c>
      <c r="B123" s="173">
        <f t="shared" si="1"/>
        <v>2220</v>
      </c>
      <c r="C123" s="173">
        <f t="shared" si="0"/>
        <v>1140</v>
      </c>
      <c r="D123" s="173">
        <v>37</v>
      </c>
      <c r="E123" s="173">
        <v>19</v>
      </c>
      <c r="F123" s="172" t="s">
        <v>170</v>
      </c>
      <c r="G123" s="173"/>
    </row>
    <row r="124" spans="1:7" s="172" customFormat="1" ht="6" hidden="1">
      <c r="A124" s="172" t="s">
        <v>176</v>
      </c>
      <c r="B124" s="173">
        <f t="shared" si="1"/>
        <v>2100</v>
      </c>
      <c r="C124" s="173">
        <f t="shared" si="0"/>
        <v>1080</v>
      </c>
      <c r="D124" s="173">
        <v>35</v>
      </c>
      <c r="E124" s="173">
        <v>18</v>
      </c>
      <c r="F124" s="172" t="s">
        <v>170</v>
      </c>
      <c r="G124" s="173"/>
    </row>
    <row r="125" spans="1:7" s="172" customFormat="1" ht="6" hidden="1">
      <c r="A125" s="172" t="s">
        <v>177</v>
      </c>
      <c r="B125" s="173">
        <f t="shared" si="1"/>
        <v>2220</v>
      </c>
      <c r="C125" s="173">
        <f t="shared" si="0"/>
        <v>1140</v>
      </c>
      <c r="D125" s="173">
        <v>37</v>
      </c>
      <c r="E125" s="173">
        <v>19</v>
      </c>
      <c r="F125" s="172" t="s">
        <v>170</v>
      </c>
      <c r="G125" s="173"/>
    </row>
    <row r="126" spans="1:7" s="172" customFormat="1" ht="6" hidden="1">
      <c r="A126" s="172" t="s">
        <v>178</v>
      </c>
      <c r="B126" s="173">
        <f t="shared" si="1"/>
        <v>2100</v>
      </c>
      <c r="C126" s="173">
        <f t="shared" si="0"/>
        <v>1080</v>
      </c>
      <c r="D126" s="173">
        <v>35</v>
      </c>
      <c r="E126" s="173">
        <v>18</v>
      </c>
      <c r="F126" s="172" t="s">
        <v>170</v>
      </c>
      <c r="G126" s="173"/>
    </row>
    <row r="127" spans="1:7" s="172" customFormat="1" ht="6" hidden="1">
      <c r="A127" s="172" t="s">
        <v>179</v>
      </c>
      <c r="B127" s="173">
        <f t="shared" si="1"/>
        <v>2220</v>
      </c>
      <c r="C127" s="173">
        <f t="shared" si="0"/>
        <v>1140</v>
      </c>
      <c r="D127" s="173">
        <v>37</v>
      </c>
      <c r="E127" s="173">
        <v>19</v>
      </c>
      <c r="F127" s="172" t="s">
        <v>170</v>
      </c>
      <c r="G127" s="173"/>
    </row>
    <row r="128" spans="1:7" s="172" customFormat="1" ht="6" hidden="1">
      <c r="A128" s="172" t="s">
        <v>180</v>
      </c>
      <c r="B128" s="173">
        <f t="shared" si="1"/>
        <v>2100</v>
      </c>
      <c r="C128" s="173">
        <f t="shared" si="0"/>
        <v>1080</v>
      </c>
      <c r="D128" s="173">
        <v>35</v>
      </c>
      <c r="E128" s="173">
        <v>18</v>
      </c>
      <c r="F128" s="172" t="s">
        <v>170</v>
      </c>
      <c r="G128" s="173"/>
    </row>
    <row r="129" spans="1:7" s="172" customFormat="1" ht="6" hidden="1"/>
    <row r="130" spans="1:7" s="172" customFormat="1" ht="6" hidden="1">
      <c r="A130" s="172" t="s">
        <v>152</v>
      </c>
      <c r="B130" s="172" t="s">
        <v>181</v>
      </c>
    </row>
    <row r="131" spans="1:7" s="172" customFormat="1" ht="6" hidden="1">
      <c r="A131" s="172" t="s">
        <v>153</v>
      </c>
      <c r="B131" s="172">
        <v>0</v>
      </c>
      <c r="C131" s="172" t="b">
        <v>0</v>
      </c>
      <c r="D131" s="172" t="b">
        <v>0</v>
      </c>
      <c r="E131" s="172" t="b">
        <v>0</v>
      </c>
      <c r="F131" s="172">
        <v>0</v>
      </c>
      <c r="G131" s="172">
        <v>0</v>
      </c>
    </row>
    <row r="132" spans="1:7" s="172" customFormat="1" ht="6" hidden="1">
      <c r="A132" s="172" t="s">
        <v>154</v>
      </c>
    </row>
    <row r="133" spans="1:7" s="172" customFormat="1" ht="6" hidden="1">
      <c r="A133" s="172" t="s">
        <v>155</v>
      </c>
    </row>
    <row r="134" spans="1:7" s="172" customFormat="1" ht="6" hidden="1">
      <c r="A134" s="172" t="s">
        <v>156</v>
      </c>
    </row>
    <row r="135" spans="1:7" s="172" customFormat="1" ht="6" hidden="1">
      <c r="A135" s="172" t="s">
        <v>157</v>
      </c>
    </row>
    <row r="136" spans="1:7" s="172" customFormat="1" ht="6" hidden="1">
      <c r="A136" s="172" t="s">
        <v>158</v>
      </c>
    </row>
    <row r="137" spans="1:7" s="172" customFormat="1" ht="6" hidden="1">
      <c r="A137" s="172" t="s">
        <v>159</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imeMode="halfAlpha" allowBlank="1" showInputMessage="1" showErrorMessage="1" sqref="S47:V47 AD46:AH46 S46:X46 J46:N47 AM46" xr:uid="{6414F33B-8344-4C1F-BC91-6575C3AD1D2D}"/>
    <dataValidation type="list" allowBlank="1" showInputMessage="1" showErrorMessage="1" sqref="H14:J14" xr:uid="{178C397E-763E-4058-A481-B0706D7F62F0}">
      <formula1>$A$130:$A$135</formula1>
    </dataValidation>
    <dataValidation type="list" allowBlank="1" showInputMessage="1" showErrorMessage="1" sqref="H48:J48" xr:uid="{86DEE2D0-B0B3-4391-A982-0457B84F0D9D}">
      <formula1>$A$136:$A$137</formula1>
    </dataValidation>
    <dataValidation type="list" allowBlank="1" showInputMessage="1" showErrorMessage="1" sqref="L5:AB5" xr:uid="{3762CBBC-58C1-448D-A906-98A4047D74DB}">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1B85-D366-4758-A9CD-C1D3A7EB76CF}">
  <dimension ref="A1:AT137"/>
  <sheetViews>
    <sheetView showGridLines="0" view="pageBreakPreview" topLeftCell="A4" zoomScale="110" zoomScaleNormal="120" zoomScaleSheetLayoutView="110" workbookViewId="0">
      <selection activeCell="BG27" sqref="BG27"/>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84" t="s">
        <v>191</v>
      </c>
    </row>
    <row r="3" spans="1:46" s="42" customFormat="1" ht="12" customHeight="1">
      <c r="A3" s="363" t="s">
        <v>45</v>
      </c>
      <c r="B3" s="38" t="s">
        <v>0</v>
      </c>
      <c r="C3" s="39"/>
      <c r="D3" s="39"/>
      <c r="E3" s="40"/>
      <c r="F3" s="40"/>
      <c r="G3" s="40"/>
      <c r="H3" s="40"/>
      <c r="I3" s="40"/>
      <c r="J3" s="40"/>
      <c r="K3" s="41"/>
      <c r="L3" s="402" t="s">
        <v>217</v>
      </c>
      <c r="M3" s="403"/>
      <c r="N3" s="403"/>
      <c r="O3" s="403"/>
      <c r="P3" s="403"/>
      <c r="Q3" s="403"/>
      <c r="R3" s="403"/>
      <c r="S3" s="403"/>
      <c r="T3" s="403"/>
      <c r="U3" s="403"/>
      <c r="V3" s="403"/>
      <c r="W3" s="403"/>
      <c r="X3" s="403"/>
      <c r="Y3" s="403"/>
      <c r="Z3" s="403"/>
      <c r="AA3" s="403"/>
      <c r="AB3" s="403"/>
      <c r="AC3" s="403"/>
      <c r="AD3" s="403"/>
      <c r="AE3" s="403"/>
      <c r="AF3" s="404"/>
      <c r="AG3" s="360" t="s">
        <v>73</v>
      </c>
      <c r="AH3" s="355"/>
      <c r="AI3" s="355"/>
      <c r="AJ3" s="355"/>
      <c r="AK3" s="355"/>
      <c r="AL3" s="355"/>
      <c r="AM3" s="356"/>
    </row>
    <row r="4" spans="1:46" s="42" customFormat="1" ht="20.25" customHeight="1">
      <c r="A4" s="364"/>
      <c r="B4" s="43" t="s">
        <v>43</v>
      </c>
      <c r="C4" s="44"/>
      <c r="D4" s="44"/>
      <c r="E4" s="45"/>
      <c r="F4" s="45"/>
      <c r="G4" s="45"/>
      <c r="H4" s="45"/>
      <c r="I4" s="45"/>
      <c r="J4" s="45"/>
      <c r="K4" s="46"/>
      <c r="L4" s="385" t="s">
        <v>233</v>
      </c>
      <c r="M4" s="386"/>
      <c r="N4" s="386"/>
      <c r="O4" s="386"/>
      <c r="P4" s="386"/>
      <c r="Q4" s="386"/>
      <c r="R4" s="386"/>
      <c r="S4" s="386"/>
      <c r="T4" s="386"/>
      <c r="U4" s="386"/>
      <c r="V4" s="386"/>
      <c r="W4" s="386"/>
      <c r="X4" s="386"/>
      <c r="Y4" s="386"/>
      <c r="Z4" s="386"/>
      <c r="AA4" s="386"/>
      <c r="AB4" s="386"/>
      <c r="AC4" s="386"/>
      <c r="AD4" s="386"/>
      <c r="AE4" s="386"/>
      <c r="AF4" s="387"/>
      <c r="AG4" s="366" t="s">
        <v>216</v>
      </c>
      <c r="AH4" s="367"/>
      <c r="AI4" s="367"/>
      <c r="AJ4" s="367"/>
      <c r="AK4" s="367"/>
      <c r="AL4" s="367"/>
      <c r="AM4" s="368"/>
      <c r="AP4" s="361"/>
      <c r="AQ4" s="361"/>
      <c r="AR4" s="361"/>
      <c r="AS4" s="361"/>
      <c r="AT4" s="361"/>
    </row>
    <row r="5" spans="1:46" s="42" customFormat="1" ht="20.25" customHeight="1">
      <c r="A5" s="364"/>
      <c r="B5" s="186" t="s">
        <v>87</v>
      </c>
      <c r="C5" s="203"/>
      <c r="D5" s="203"/>
      <c r="E5" s="47"/>
      <c r="F5" s="47"/>
      <c r="G5" s="47"/>
      <c r="H5" s="47"/>
      <c r="I5" s="47"/>
      <c r="J5" s="47"/>
      <c r="K5" s="48"/>
      <c r="L5" s="369" t="s">
        <v>32</v>
      </c>
      <c r="M5" s="370"/>
      <c r="N5" s="370"/>
      <c r="O5" s="370"/>
      <c r="P5" s="370"/>
      <c r="Q5" s="370"/>
      <c r="R5" s="370"/>
      <c r="S5" s="370"/>
      <c r="T5" s="370"/>
      <c r="U5" s="370"/>
      <c r="V5" s="370"/>
      <c r="W5" s="370"/>
      <c r="X5" s="370"/>
      <c r="Y5" s="370"/>
      <c r="Z5" s="370"/>
      <c r="AA5" s="370"/>
      <c r="AB5" s="371"/>
      <c r="AC5" s="372" t="s">
        <v>74</v>
      </c>
      <c r="AD5" s="373"/>
      <c r="AE5" s="373"/>
      <c r="AF5" s="374"/>
      <c r="AG5" s="377">
        <v>60</v>
      </c>
      <c r="AH5" s="377"/>
      <c r="AI5" s="377"/>
      <c r="AJ5" s="377"/>
      <c r="AK5" s="377"/>
      <c r="AL5" s="375" t="s">
        <v>75</v>
      </c>
      <c r="AM5" s="376"/>
      <c r="AP5" s="361"/>
      <c r="AQ5" s="361"/>
      <c r="AR5" s="361"/>
      <c r="AS5" s="361"/>
      <c r="AT5" s="361"/>
    </row>
    <row r="6" spans="1:46" s="42" customFormat="1" ht="13.5" customHeight="1">
      <c r="A6" s="364"/>
      <c r="B6" s="378" t="s">
        <v>77</v>
      </c>
      <c r="C6" s="379"/>
      <c r="D6" s="379"/>
      <c r="E6" s="379"/>
      <c r="F6" s="379"/>
      <c r="G6" s="379"/>
      <c r="H6" s="379"/>
      <c r="I6" s="379"/>
      <c r="J6" s="379"/>
      <c r="K6" s="380"/>
      <c r="L6" s="49" t="s">
        <v>7</v>
      </c>
      <c r="M6" s="49"/>
      <c r="N6" s="49"/>
      <c r="O6" s="49"/>
      <c r="P6" s="49"/>
      <c r="Q6" s="384" t="s">
        <v>203</v>
      </c>
      <c r="R6" s="384"/>
      <c r="S6" s="49" t="s">
        <v>8</v>
      </c>
      <c r="T6" s="384" t="s">
        <v>204</v>
      </c>
      <c r="U6" s="384"/>
      <c r="V6" s="384"/>
      <c r="W6" s="49" t="s">
        <v>9</v>
      </c>
      <c r="X6" s="49"/>
      <c r="Y6" s="49"/>
      <c r="Z6" s="49"/>
      <c r="AA6" s="49"/>
      <c r="AB6" s="49"/>
      <c r="AC6" s="50" t="s">
        <v>76</v>
      </c>
      <c r="AD6" s="49"/>
      <c r="AE6" s="49"/>
      <c r="AF6" s="49"/>
      <c r="AG6" s="49"/>
      <c r="AH6" s="49"/>
      <c r="AI6" s="49"/>
      <c r="AJ6" s="49"/>
      <c r="AK6" s="49"/>
      <c r="AL6" s="49"/>
      <c r="AM6" s="51"/>
      <c r="AP6" s="14"/>
      <c r="AQ6" s="28"/>
      <c r="AR6" s="28"/>
      <c r="AS6" s="28"/>
      <c r="AT6" s="362"/>
    </row>
    <row r="7" spans="1:46" s="42" customFormat="1" ht="20.25" customHeight="1">
      <c r="A7" s="364"/>
      <c r="B7" s="381"/>
      <c r="C7" s="382"/>
      <c r="D7" s="382"/>
      <c r="E7" s="382"/>
      <c r="F7" s="382"/>
      <c r="G7" s="382"/>
      <c r="H7" s="382"/>
      <c r="I7" s="382"/>
      <c r="J7" s="382"/>
      <c r="K7" s="383"/>
      <c r="L7" s="385" t="s">
        <v>205</v>
      </c>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P7" s="28"/>
      <c r="AQ7" s="28"/>
      <c r="AR7" s="28"/>
      <c r="AS7" s="28"/>
      <c r="AT7" s="362"/>
    </row>
    <row r="8" spans="1:46" s="42" customFormat="1" ht="20.25" customHeight="1">
      <c r="A8" s="364"/>
      <c r="B8" s="52" t="s">
        <v>10</v>
      </c>
      <c r="C8" s="209"/>
      <c r="D8" s="209"/>
      <c r="E8" s="54"/>
      <c r="F8" s="54"/>
      <c r="G8" s="54"/>
      <c r="H8" s="54"/>
      <c r="I8" s="54"/>
      <c r="J8" s="54"/>
      <c r="K8" s="54"/>
      <c r="L8" s="52" t="s">
        <v>11</v>
      </c>
      <c r="M8" s="54"/>
      <c r="N8" s="54"/>
      <c r="O8" s="54"/>
      <c r="P8" s="54"/>
      <c r="Q8" s="54"/>
      <c r="R8" s="55"/>
      <c r="S8" s="227" t="s">
        <v>208</v>
      </c>
      <c r="T8" s="228"/>
      <c r="U8" s="228"/>
      <c r="V8" s="228"/>
      <c r="W8" s="228"/>
      <c r="X8" s="228"/>
      <c r="Y8" s="229"/>
      <c r="Z8" s="52" t="s">
        <v>67</v>
      </c>
      <c r="AA8" s="54"/>
      <c r="AB8" s="54"/>
      <c r="AC8" s="54"/>
      <c r="AD8" s="54"/>
      <c r="AE8" s="54"/>
      <c r="AF8" s="55"/>
      <c r="AG8" s="227" t="s">
        <v>207</v>
      </c>
      <c r="AH8" s="228"/>
      <c r="AI8" s="228"/>
      <c r="AJ8" s="228"/>
      <c r="AK8" s="228"/>
      <c r="AL8" s="228"/>
      <c r="AM8" s="229"/>
    </row>
    <row r="9" spans="1:46" s="42" customFormat="1" ht="20.25" customHeight="1">
      <c r="A9" s="365"/>
      <c r="B9" s="52" t="s">
        <v>44</v>
      </c>
      <c r="C9" s="209"/>
      <c r="D9" s="209"/>
      <c r="E9" s="54"/>
      <c r="F9" s="54"/>
      <c r="G9" s="54"/>
      <c r="H9" s="54"/>
      <c r="I9" s="54"/>
      <c r="J9" s="54"/>
      <c r="K9" s="54"/>
      <c r="L9" s="227" t="s">
        <v>206</v>
      </c>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9"/>
    </row>
    <row r="10" spans="1:46" s="42" customFormat="1" ht="18" customHeight="1">
      <c r="A10" s="388" t="s">
        <v>131</v>
      </c>
      <c r="B10" s="389"/>
      <c r="C10" s="389"/>
      <c r="D10" s="389"/>
      <c r="E10" s="389"/>
      <c r="F10" s="389"/>
      <c r="G10" s="389"/>
      <c r="H10" s="390"/>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91"/>
      <c r="B11" s="392"/>
      <c r="C11" s="392"/>
      <c r="D11" s="392"/>
      <c r="E11" s="392"/>
      <c r="F11" s="392"/>
      <c r="G11" s="392"/>
      <c r="H11" s="393"/>
      <c r="I11" s="59"/>
      <c r="J11" s="60" t="s">
        <v>141</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60" t="s">
        <v>81</v>
      </c>
      <c r="X13" s="355"/>
      <c r="Y13" s="355"/>
      <c r="Z13" s="356"/>
      <c r="AA13" s="353">
        <f>IF(L5="","",VLOOKUP(L5,$A$94:$B$128,2,0))</f>
        <v>2280</v>
      </c>
      <c r="AB13" s="354"/>
      <c r="AC13" s="354"/>
      <c r="AD13" s="355" t="s">
        <v>64</v>
      </c>
      <c r="AE13" s="356"/>
      <c r="AF13" s="360" t="s">
        <v>49</v>
      </c>
      <c r="AG13" s="355"/>
      <c r="AH13" s="356"/>
      <c r="AI13" s="342">
        <f>ROUNDDOWN($F$45/1000,0)</f>
        <v>674</v>
      </c>
      <c r="AJ13" s="343"/>
      <c r="AK13" s="343"/>
      <c r="AL13" s="355" t="s">
        <v>64</v>
      </c>
      <c r="AM13" s="356"/>
    </row>
    <row r="14" spans="1:46" s="42" customFormat="1" ht="20.25" customHeight="1">
      <c r="A14" s="64" t="s">
        <v>46</v>
      </c>
      <c r="B14" s="204"/>
      <c r="C14" s="22"/>
      <c r="D14" s="22"/>
      <c r="E14" s="22"/>
      <c r="F14" s="22"/>
      <c r="G14" s="22"/>
      <c r="H14" s="350"/>
      <c r="I14" s="351"/>
      <c r="J14" s="352"/>
      <c r="K14" s="340" t="s">
        <v>142</v>
      </c>
      <c r="L14" s="341"/>
      <c r="M14" s="341"/>
      <c r="N14" s="341"/>
      <c r="O14" s="341"/>
      <c r="P14" s="341"/>
      <c r="Q14" s="341"/>
      <c r="R14" s="341"/>
      <c r="S14" s="341"/>
      <c r="T14" s="341"/>
      <c r="U14" s="341"/>
      <c r="V14" s="341"/>
      <c r="W14" s="341"/>
      <c r="X14" s="341"/>
      <c r="Y14" s="341"/>
      <c r="Z14" s="341"/>
      <c r="AA14" s="341"/>
      <c r="AB14" s="341"/>
      <c r="AC14" s="341"/>
      <c r="AD14" s="341"/>
      <c r="AE14" s="341"/>
      <c r="AF14" s="65" t="s">
        <v>78</v>
      </c>
      <c r="AG14" s="66"/>
      <c r="AH14" s="66"/>
      <c r="AI14" s="24"/>
      <c r="AJ14" s="24"/>
      <c r="AK14" s="209"/>
      <c r="AL14" s="22"/>
      <c r="AM14" s="67"/>
    </row>
    <row r="15" spans="1:46" s="42" customFormat="1" ht="17.25" customHeight="1">
      <c r="A15" s="68"/>
      <c r="B15" s="14"/>
      <c r="C15" s="348" t="s">
        <v>133</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9"/>
    </row>
    <row r="16" spans="1:46" s="42" customFormat="1" ht="17.25" customHeight="1">
      <c r="A16" s="69"/>
      <c r="B16" s="12"/>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39" s="42" customFormat="1" ht="17.25" customHeight="1">
      <c r="A17" s="69"/>
      <c r="B17" s="12"/>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39" s="42" customFormat="1" ht="17.25" customHeight="1">
      <c r="A18" s="69"/>
      <c r="B18" s="12"/>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9"/>
    </row>
    <row r="19" spans="1:39" s="42" customFormat="1" ht="17.25" customHeight="1">
      <c r="A19" s="69"/>
      <c r="B19" s="12"/>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9"/>
    </row>
    <row r="20" spans="1:39" s="42" customFormat="1" ht="17.25" customHeight="1">
      <c r="A20" s="69"/>
      <c r="B20" s="12"/>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9"/>
    </row>
    <row r="21" spans="1:39" s="42" customFormat="1" ht="17.25" customHeight="1">
      <c r="A21" s="69"/>
      <c r="B21" s="12"/>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9"/>
    </row>
    <row r="22" spans="1:39" s="42" customFormat="1" ht="17.25" customHeight="1">
      <c r="A22" s="70"/>
      <c r="B22" s="18"/>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7"/>
    </row>
    <row r="23" spans="1:39" s="42" customFormat="1" ht="18.75" customHeight="1">
      <c r="A23" s="328" t="s">
        <v>182</v>
      </c>
      <c r="B23" s="329"/>
      <c r="C23" s="329"/>
      <c r="D23" s="329"/>
      <c r="E23" s="329"/>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6"/>
    </row>
    <row r="24" spans="1:39" ht="18" customHeight="1">
      <c r="A24" s="328" t="s">
        <v>47</v>
      </c>
      <c r="B24" s="329"/>
      <c r="C24" s="329"/>
      <c r="D24" s="329"/>
      <c r="E24" s="330"/>
      <c r="F24" s="328" t="s">
        <v>50</v>
      </c>
      <c r="G24" s="329"/>
      <c r="H24" s="329"/>
      <c r="I24" s="329"/>
      <c r="J24" s="329"/>
      <c r="K24" s="326" t="s">
        <v>48</v>
      </c>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row>
    <row r="25" spans="1:39" ht="9.75" customHeight="1">
      <c r="A25" s="331" t="s">
        <v>209</v>
      </c>
      <c r="B25" s="331"/>
      <c r="C25" s="331"/>
      <c r="D25" s="331"/>
      <c r="E25" s="331"/>
      <c r="F25" s="332">
        <v>70000</v>
      </c>
      <c r="G25" s="332"/>
      <c r="H25" s="332"/>
      <c r="I25" s="332"/>
      <c r="J25" s="332"/>
      <c r="K25" s="331" t="s">
        <v>246</v>
      </c>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row>
    <row r="26" spans="1:39" ht="9.75" customHeight="1">
      <c r="A26" s="331" t="s">
        <v>209</v>
      </c>
      <c r="B26" s="331"/>
      <c r="C26" s="331"/>
      <c r="D26" s="331"/>
      <c r="E26" s="331"/>
      <c r="F26" s="332">
        <v>44222</v>
      </c>
      <c r="G26" s="332"/>
      <c r="H26" s="332"/>
      <c r="I26" s="332"/>
      <c r="J26" s="332"/>
      <c r="K26" s="331" t="s">
        <v>244</v>
      </c>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row>
    <row r="27" spans="1:39" ht="9.75" customHeight="1">
      <c r="A27" s="331" t="s">
        <v>209</v>
      </c>
      <c r="B27" s="331"/>
      <c r="C27" s="331"/>
      <c r="D27" s="331"/>
      <c r="E27" s="331"/>
      <c r="F27" s="332">
        <v>30000</v>
      </c>
      <c r="G27" s="332"/>
      <c r="H27" s="332"/>
      <c r="I27" s="332"/>
      <c r="J27" s="332"/>
      <c r="K27" s="331" t="s">
        <v>245</v>
      </c>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row>
    <row r="28" spans="1:39" ht="9.75" customHeight="1">
      <c r="A28" s="331" t="s">
        <v>238</v>
      </c>
      <c r="B28" s="331"/>
      <c r="C28" s="331"/>
      <c r="D28" s="331"/>
      <c r="E28" s="331"/>
      <c r="F28" s="332">
        <v>80000</v>
      </c>
      <c r="G28" s="332"/>
      <c r="H28" s="332"/>
      <c r="I28" s="332"/>
      <c r="J28" s="332"/>
      <c r="K28" s="331" t="s">
        <v>234</v>
      </c>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row>
    <row r="29" spans="1:39" ht="9.75" customHeight="1">
      <c r="A29" s="331" t="s">
        <v>218</v>
      </c>
      <c r="B29" s="331"/>
      <c r="C29" s="331"/>
      <c r="D29" s="331"/>
      <c r="E29" s="331"/>
      <c r="F29" s="332">
        <v>350000</v>
      </c>
      <c r="G29" s="332"/>
      <c r="H29" s="332"/>
      <c r="I29" s="332"/>
      <c r="J29" s="332"/>
      <c r="K29" s="334" t="s">
        <v>251</v>
      </c>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row>
    <row r="30" spans="1:39" ht="9.75" customHeight="1">
      <c r="A30" s="331" t="s">
        <v>247</v>
      </c>
      <c r="B30" s="331"/>
      <c r="C30" s="331"/>
      <c r="D30" s="331"/>
      <c r="E30" s="331"/>
      <c r="F30" s="332">
        <v>100000</v>
      </c>
      <c r="G30" s="332"/>
      <c r="H30" s="332"/>
      <c r="I30" s="332"/>
      <c r="J30" s="332"/>
      <c r="K30" s="331" t="s">
        <v>235</v>
      </c>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row>
    <row r="31" spans="1:39" ht="9.75" customHeight="1">
      <c r="A31" s="331"/>
      <c r="B31" s="331"/>
      <c r="C31" s="331"/>
      <c r="D31" s="331"/>
      <c r="E31" s="331"/>
      <c r="F31" s="332"/>
      <c r="G31" s="332"/>
      <c r="H31" s="332"/>
      <c r="I31" s="332"/>
      <c r="J31" s="332"/>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row>
    <row r="32" spans="1:39" ht="9.75" customHeight="1">
      <c r="A32" s="331"/>
      <c r="B32" s="331"/>
      <c r="C32" s="331"/>
      <c r="D32" s="331"/>
      <c r="E32" s="331"/>
      <c r="F32" s="332"/>
      <c r="G32" s="332"/>
      <c r="H32" s="332"/>
      <c r="I32" s="332"/>
      <c r="J32" s="332"/>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row>
    <row r="33" spans="1:39" ht="9.75" customHeight="1">
      <c r="A33" s="331"/>
      <c r="B33" s="331"/>
      <c r="C33" s="331"/>
      <c r="D33" s="331"/>
      <c r="E33" s="331"/>
      <c r="F33" s="332"/>
      <c r="G33" s="332"/>
      <c r="H33" s="332"/>
      <c r="I33" s="332"/>
      <c r="J33" s="332"/>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row>
    <row r="34" spans="1:39" ht="9.75" customHeight="1">
      <c r="A34" s="331"/>
      <c r="B34" s="331"/>
      <c r="C34" s="331"/>
      <c r="D34" s="331"/>
      <c r="E34" s="331"/>
      <c r="F34" s="332"/>
      <c r="G34" s="332"/>
      <c r="H34" s="332"/>
      <c r="I34" s="332"/>
      <c r="J34" s="332"/>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row>
    <row r="35" spans="1:39" ht="9.75" customHeight="1">
      <c r="A35" s="331"/>
      <c r="B35" s="331"/>
      <c r="C35" s="331"/>
      <c r="D35" s="331"/>
      <c r="E35" s="331"/>
      <c r="F35" s="332"/>
      <c r="G35" s="332"/>
      <c r="H35" s="332"/>
      <c r="I35" s="332"/>
      <c r="J35" s="332"/>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row>
    <row r="36" spans="1:39" ht="9.75" customHeight="1">
      <c r="A36" s="331"/>
      <c r="B36" s="331"/>
      <c r="C36" s="331"/>
      <c r="D36" s="331"/>
      <c r="E36" s="331"/>
      <c r="F36" s="332"/>
      <c r="G36" s="332"/>
      <c r="H36" s="332"/>
      <c r="I36" s="332"/>
      <c r="J36" s="332"/>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row>
    <row r="37" spans="1:39" ht="9.75" customHeight="1">
      <c r="A37" s="331"/>
      <c r="B37" s="331"/>
      <c r="C37" s="331"/>
      <c r="D37" s="331"/>
      <c r="E37" s="331"/>
      <c r="F37" s="332"/>
      <c r="G37" s="332"/>
      <c r="H37" s="332"/>
      <c r="I37" s="332"/>
      <c r="J37" s="332"/>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row>
    <row r="38" spans="1:39" ht="9.75" customHeight="1">
      <c r="A38" s="331"/>
      <c r="B38" s="331"/>
      <c r="C38" s="331"/>
      <c r="D38" s="331"/>
      <c r="E38" s="331"/>
      <c r="F38" s="332"/>
      <c r="G38" s="332"/>
      <c r="H38" s="332"/>
      <c r="I38" s="332"/>
      <c r="J38" s="332"/>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row>
    <row r="39" spans="1:39" ht="9.75" customHeight="1">
      <c r="A39" s="331"/>
      <c r="B39" s="331"/>
      <c r="C39" s="331"/>
      <c r="D39" s="331"/>
      <c r="E39" s="331"/>
      <c r="F39" s="332"/>
      <c r="G39" s="332"/>
      <c r="H39" s="332"/>
      <c r="I39" s="332"/>
      <c r="J39" s="332"/>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row>
    <row r="40" spans="1:39" ht="9.75" customHeight="1">
      <c r="A40" s="331"/>
      <c r="B40" s="331"/>
      <c r="C40" s="331"/>
      <c r="D40" s="331"/>
      <c r="E40" s="331"/>
      <c r="F40" s="332"/>
      <c r="G40" s="332"/>
      <c r="H40" s="332"/>
      <c r="I40" s="332"/>
      <c r="J40" s="332"/>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row>
    <row r="41" spans="1:39" ht="9.75" customHeight="1">
      <c r="A41" s="331"/>
      <c r="B41" s="331"/>
      <c r="C41" s="331"/>
      <c r="D41" s="331"/>
      <c r="E41" s="331"/>
      <c r="F41" s="332"/>
      <c r="G41" s="332"/>
      <c r="H41" s="332"/>
      <c r="I41" s="332"/>
      <c r="J41" s="332"/>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row>
    <row r="42" spans="1:39" ht="9.75" customHeight="1">
      <c r="A42" s="331"/>
      <c r="B42" s="331"/>
      <c r="C42" s="331"/>
      <c r="D42" s="331"/>
      <c r="E42" s="331"/>
      <c r="F42" s="332"/>
      <c r="G42" s="332"/>
      <c r="H42" s="332"/>
      <c r="I42" s="332"/>
      <c r="J42" s="332"/>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row>
    <row r="43" spans="1:39" ht="9.75" customHeight="1">
      <c r="A43" s="331"/>
      <c r="B43" s="331"/>
      <c r="C43" s="331"/>
      <c r="D43" s="331"/>
      <c r="E43" s="331"/>
      <c r="F43" s="332"/>
      <c r="G43" s="332"/>
      <c r="H43" s="332"/>
      <c r="I43" s="332"/>
      <c r="J43" s="332"/>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row>
    <row r="44" spans="1:39" ht="9.75" customHeight="1" thickBot="1">
      <c r="A44" s="405"/>
      <c r="B44" s="406"/>
      <c r="C44" s="406"/>
      <c r="D44" s="406"/>
      <c r="E44" s="407"/>
      <c r="F44" s="357"/>
      <c r="G44" s="358"/>
      <c r="H44" s="358"/>
      <c r="I44" s="358"/>
      <c r="J44" s="359"/>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row>
    <row r="45" spans="1:39" ht="22.5" customHeight="1" thickTop="1">
      <c r="A45" s="408" t="s">
        <v>98</v>
      </c>
      <c r="B45" s="409"/>
      <c r="C45" s="409"/>
      <c r="D45" s="409"/>
      <c r="E45" s="409"/>
      <c r="F45" s="410">
        <f>SUM(F25:J44)</f>
        <v>674222</v>
      </c>
      <c r="G45" s="411"/>
      <c r="H45" s="411"/>
      <c r="I45" s="411"/>
      <c r="J45" s="412"/>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113</v>
      </c>
      <c r="B47" s="29"/>
      <c r="C47" s="17"/>
      <c r="D47" s="29"/>
      <c r="E47" s="19"/>
      <c r="F47" s="29"/>
      <c r="G47" s="29"/>
      <c r="H47" s="29"/>
      <c r="I47" s="29"/>
      <c r="J47" s="25"/>
      <c r="K47" s="25"/>
      <c r="L47" s="25"/>
      <c r="M47" s="25"/>
      <c r="N47" s="25"/>
      <c r="O47" s="35"/>
      <c r="P47" s="31"/>
      <c r="Q47" s="32"/>
      <c r="R47" s="32"/>
      <c r="S47" s="25"/>
      <c r="T47" s="26"/>
      <c r="U47" s="25"/>
      <c r="V47" s="30"/>
      <c r="W47" s="360" t="s">
        <v>81</v>
      </c>
      <c r="X47" s="355"/>
      <c r="Y47" s="355"/>
      <c r="Z47" s="356"/>
      <c r="AA47" s="353">
        <f>IF(L5="","",VLOOKUP(L5,$A$94:$C$128,3,FALSE))</f>
        <v>1140</v>
      </c>
      <c r="AB47" s="354"/>
      <c r="AC47" s="354"/>
      <c r="AD47" s="355" t="s">
        <v>64</v>
      </c>
      <c r="AE47" s="356"/>
      <c r="AF47" s="360" t="s">
        <v>49</v>
      </c>
      <c r="AG47" s="355"/>
      <c r="AH47" s="356"/>
      <c r="AI47" s="342">
        <f>ROUNDDOWN($F$65/1000,0)</f>
        <v>0</v>
      </c>
      <c r="AJ47" s="343"/>
      <c r="AK47" s="343"/>
      <c r="AL47" s="355" t="s">
        <v>64</v>
      </c>
      <c r="AM47" s="356"/>
    </row>
    <row r="48" spans="1:39" ht="18.75" customHeight="1">
      <c r="A48" s="64" t="s">
        <v>46</v>
      </c>
      <c r="B48" s="204"/>
      <c r="C48" s="22"/>
      <c r="D48" s="22"/>
      <c r="E48" s="22"/>
      <c r="F48" s="22"/>
      <c r="G48" s="22"/>
      <c r="H48" s="350"/>
      <c r="I48" s="351"/>
      <c r="J48" s="352"/>
      <c r="K48" s="340" t="s">
        <v>142</v>
      </c>
      <c r="L48" s="341"/>
      <c r="M48" s="341"/>
      <c r="N48" s="341"/>
      <c r="O48" s="341"/>
      <c r="P48" s="341"/>
      <c r="Q48" s="341"/>
      <c r="R48" s="341"/>
      <c r="S48" s="341"/>
      <c r="T48" s="341"/>
      <c r="U48" s="341"/>
      <c r="V48" s="341"/>
      <c r="W48" s="341"/>
      <c r="X48" s="341"/>
      <c r="Y48" s="341"/>
      <c r="Z48" s="341"/>
      <c r="AA48" s="341"/>
      <c r="AB48" s="341"/>
      <c r="AC48" s="341"/>
      <c r="AD48" s="341"/>
      <c r="AE48" s="341"/>
      <c r="AF48" s="65" t="s">
        <v>79</v>
      </c>
      <c r="AG48" s="66"/>
      <c r="AH48" s="66"/>
      <c r="AI48" s="24"/>
      <c r="AJ48" s="24"/>
      <c r="AK48" s="209"/>
      <c r="AL48" s="22"/>
      <c r="AM48" s="67"/>
    </row>
    <row r="49" spans="1:40" ht="25.5" customHeight="1">
      <c r="A49" s="68"/>
      <c r="B49" s="14"/>
      <c r="C49" s="344" t="s">
        <v>151</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5"/>
    </row>
    <row r="50" spans="1:40" ht="25.5" customHeight="1">
      <c r="A50" s="70"/>
      <c r="B50" s="18"/>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row>
    <row r="51" spans="1:40" ht="18.75" customHeight="1">
      <c r="A51" s="328" t="s">
        <v>182</v>
      </c>
      <c r="B51" s="329"/>
      <c r="C51" s="329"/>
      <c r="D51" s="329"/>
      <c r="E51" s="329"/>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8"/>
    </row>
    <row r="52" spans="1:40" ht="18" customHeight="1">
      <c r="A52" s="328" t="s">
        <v>47</v>
      </c>
      <c r="B52" s="329"/>
      <c r="C52" s="329"/>
      <c r="D52" s="329"/>
      <c r="E52" s="330"/>
      <c r="F52" s="328" t="s">
        <v>50</v>
      </c>
      <c r="G52" s="329"/>
      <c r="H52" s="329"/>
      <c r="I52" s="329"/>
      <c r="J52" s="329"/>
      <c r="K52" s="326" t="s">
        <v>48</v>
      </c>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row>
    <row r="53" spans="1:40" ht="9.75" customHeight="1">
      <c r="A53" s="331"/>
      <c r="B53" s="331"/>
      <c r="C53" s="331"/>
      <c r="D53" s="331"/>
      <c r="E53" s="331"/>
      <c r="F53" s="332"/>
      <c r="G53" s="332"/>
      <c r="H53" s="332"/>
      <c r="I53" s="332"/>
      <c r="J53" s="332"/>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row>
    <row r="54" spans="1:40" ht="9.75" customHeight="1">
      <c r="A54" s="331"/>
      <c r="B54" s="331"/>
      <c r="C54" s="331"/>
      <c r="D54" s="331"/>
      <c r="E54" s="331"/>
      <c r="F54" s="332"/>
      <c r="G54" s="332"/>
      <c r="H54" s="332"/>
      <c r="I54" s="332"/>
      <c r="J54" s="332"/>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row>
    <row r="55" spans="1:40" ht="9.75" customHeight="1">
      <c r="A55" s="331"/>
      <c r="B55" s="331"/>
      <c r="C55" s="331"/>
      <c r="D55" s="331"/>
      <c r="E55" s="331"/>
      <c r="F55" s="332"/>
      <c r="G55" s="332"/>
      <c r="H55" s="332"/>
      <c r="I55" s="332"/>
      <c r="J55" s="332"/>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row>
    <row r="56" spans="1:40" ht="9.75" customHeight="1">
      <c r="A56" s="331"/>
      <c r="B56" s="331"/>
      <c r="C56" s="331"/>
      <c r="D56" s="331"/>
      <c r="E56" s="331"/>
      <c r="F56" s="332"/>
      <c r="G56" s="332"/>
      <c r="H56" s="332"/>
      <c r="I56" s="332"/>
      <c r="J56" s="332"/>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row>
    <row r="57" spans="1:40" ht="9.75" customHeight="1">
      <c r="A57" s="331"/>
      <c r="B57" s="331"/>
      <c r="C57" s="331"/>
      <c r="D57" s="331"/>
      <c r="E57" s="331"/>
      <c r="F57" s="332"/>
      <c r="G57" s="332"/>
      <c r="H57" s="332"/>
      <c r="I57" s="332"/>
      <c r="J57" s="332"/>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row>
    <row r="58" spans="1:40" ht="9.75" customHeight="1">
      <c r="A58" s="331"/>
      <c r="B58" s="331"/>
      <c r="C58" s="331"/>
      <c r="D58" s="331"/>
      <c r="E58" s="331"/>
      <c r="F58" s="332"/>
      <c r="G58" s="332"/>
      <c r="H58" s="332"/>
      <c r="I58" s="332"/>
      <c r="J58" s="332"/>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row>
    <row r="59" spans="1:40" ht="9.75" customHeight="1">
      <c r="A59" s="331"/>
      <c r="B59" s="331"/>
      <c r="C59" s="331"/>
      <c r="D59" s="331"/>
      <c r="E59" s="331"/>
      <c r="F59" s="332"/>
      <c r="G59" s="332"/>
      <c r="H59" s="332"/>
      <c r="I59" s="332"/>
      <c r="J59" s="332"/>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row>
    <row r="60" spans="1:40" ht="9.75" customHeight="1">
      <c r="A60" s="331"/>
      <c r="B60" s="331"/>
      <c r="C60" s="331"/>
      <c r="D60" s="331"/>
      <c r="E60" s="331"/>
      <c r="F60" s="332"/>
      <c r="G60" s="332"/>
      <c r="H60" s="332"/>
      <c r="I60" s="332"/>
      <c r="J60" s="332"/>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row>
    <row r="61" spans="1:40" ht="9.75" customHeight="1">
      <c r="A61" s="331"/>
      <c r="B61" s="331"/>
      <c r="C61" s="331"/>
      <c r="D61" s="331"/>
      <c r="E61" s="331"/>
      <c r="F61" s="332"/>
      <c r="G61" s="332"/>
      <c r="H61" s="332"/>
      <c r="I61" s="332"/>
      <c r="J61" s="332"/>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row>
    <row r="62" spans="1:40" ht="9.75" customHeight="1">
      <c r="A62" s="331"/>
      <c r="B62" s="331"/>
      <c r="C62" s="331"/>
      <c r="D62" s="331"/>
      <c r="E62" s="331"/>
      <c r="F62" s="332"/>
      <c r="G62" s="332"/>
      <c r="H62" s="332"/>
      <c r="I62" s="332"/>
      <c r="J62" s="332"/>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row>
    <row r="63" spans="1:40" ht="9.75" customHeight="1">
      <c r="A63" s="331"/>
      <c r="B63" s="331"/>
      <c r="C63" s="331"/>
      <c r="D63" s="331"/>
      <c r="E63" s="331"/>
      <c r="F63" s="332"/>
      <c r="G63" s="332"/>
      <c r="H63" s="332"/>
      <c r="I63" s="332"/>
      <c r="J63" s="332"/>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row>
    <row r="64" spans="1:40" ht="9.75" customHeight="1" thickBot="1">
      <c r="A64" s="405"/>
      <c r="B64" s="406"/>
      <c r="C64" s="406"/>
      <c r="D64" s="406"/>
      <c r="E64" s="407"/>
      <c r="F64" s="357"/>
      <c r="G64" s="358"/>
      <c r="H64" s="358"/>
      <c r="I64" s="358"/>
      <c r="J64" s="358"/>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
    </row>
    <row r="65" spans="1:39" ht="22.5" customHeight="1" thickTop="1">
      <c r="A65" s="408" t="s">
        <v>132</v>
      </c>
      <c r="B65" s="409"/>
      <c r="C65" s="409"/>
      <c r="D65" s="409"/>
      <c r="E65" s="414"/>
      <c r="F65" s="415">
        <f>SUM(F53:J64)</f>
        <v>0</v>
      </c>
      <c r="G65" s="416"/>
      <c r="H65" s="416"/>
      <c r="I65" s="416"/>
      <c r="J65" s="416"/>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211" t="s">
        <v>123</v>
      </c>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90"/>
      <c r="AM69" s="91"/>
    </row>
    <row r="70" spans="1:39" s="87" customFormat="1" ht="11.25" customHeight="1">
      <c r="A70" s="83" t="s">
        <v>124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125</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400" t="s">
        <v>134</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85"/>
      <c r="AM73" s="86"/>
    </row>
    <row r="74" spans="1:39" s="87" customFormat="1" ht="11.25" customHeight="1">
      <c r="A74" s="211" t="s">
        <v>126</v>
      </c>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85"/>
      <c r="AM74" s="86"/>
    </row>
    <row r="75" spans="1:39" s="87" customFormat="1" ht="11.25" customHeight="1">
      <c r="A75" s="211" t="s">
        <v>127</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211" t="s">
        <v>135</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211"/>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413" t="s">
        <v>136</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85"/>
      <c r="AM78" s="86"/>
    </row>
    <row r="79" spans="1:39" s="87" customFormat="1" ht="11.25" customHeight="1">
      <c r="A79" s="211" t="s">
        <v>137</v>
      </c>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85"/>
      <c r="AM79" s="86"/>
    </row>
    <row r="80" spans="1:39" s="87" customFormat="1" ht="11.25" customHeight="1">
      <c r="A80" s="211" t="s">
        <v>128</v>
      </c>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85"/>
      <c r="AM80" s="86"/>
    </row>
    <row r="81" spans="1:39" s="87" customFormat="1" ht="3" customHeight="1">
      <c r="A81" s="211"/>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85"/>
      <c r="AM81" s="86"/>
    </row>
    <row r="82" spans="1:39" s="87" customFormat="1" ht="11.25" customHeight="1">
      <c r="A82" s="400" t="s">
        <v>122</v>
      </c>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85"/>
      <c r="AM82" s="86"/>
    </row>
    <row r="83" spans="1:39" s="87" customFormat="1" ht="11.25" customHeight="1">
      <c r="A83" s="211" t="s">
        <v>129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211" t="s">
        <v>130</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211"/>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211" t="s">
        <v>138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139</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140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2" customFormat="1" ht="6" hidden="1">
      <c r="B93" s="172" t="s">
        <v>149</v>
      </c>
      <c r="C93" s="172" t="s">
        <v>150</v>
      </c>
      <c r="D93" s="172" t="s">
        <v>160</v>
      </c>
      <c r="E93" s="172" t="s">
        <v>161</v>
      </c>
    </row>
    <row r="94" spans="1:39" s="172" customFormat="1" ht="6" hidden="1">
      <c r="A94" s="172" t="s">
        <v>162</v>
      </c>
      <c r="B94" s="173">
        <v>537</v>
      </c>
      <c r="C94" s="173">
        <v>268</v>
      </c>
      <c r="D94" s="173">
        <v>537</v>
      </c>
      <c r="E94" s="173">
        <v>268</v>
      </c>
      <c r="F94" s="172" t="s">
        <v>163</v>
      </c>
      <c r="G94" s="173"/>
    </row>
    <row r="95" spans="1:39" s="172" customFormat="1" ht="6" hidden="1">
      <c r="A95" s="172" t="s">
        <v>164</v>
      </c>
      <c r="B95" s="173">
        <v>684</v>
      </c>
      <c r="C95" s="173">
        <v>342</v>
      </c>
      <c r="D95" s="173">
        <v>684</v>
      </c>
      <c r="E95" s="173">
        <v>342</v>
      </c>
      <c r="F95" s="172" t="s">
        <v>163</v>
      </c>
      <c r="G95" s="173"/>
    </row>
    <row r="96" spans="1:39" s="172" customFormat="1" ht="6" hidden="1">
      <c r="A96" s="172" t="s">
        <v>165</v>
      </c>
      <c r="B96" s="173">
        <v>889</v>
      </c>
      <c r="C96" s="173">
        <v>445</v>
      </c>
      <c r="D96" s="173">
        <v>889</v>
      </c>
      <c r="E96" s="173">
        <v>445</v>
      </c>
      <c r="F96" s="172" t="s">
        <v>163</v>
      </c>
      <c r="G96" s="173"/>
    </row>
    <row r="97" spans="1:7" s="172" customFormat="1" ht="6" hidden="1">
      <c r="A97" s="172" t="s">
        <v>166</v>
      </c>
      <c r="B97" s="173">
        <v>231</v>
      </c>
      <c r="C97" s="173">
        <v>115</v>
      </c>
      <c r="D97" s="173">
        <v>231</v>
      </c>
      <c r="E97" s="173">
        <v>115</v>
      </c>
      <c r="F97" s="172" t="s">
        <v>163</v>
      </c>
      <c r="G97" s="173"/>
    </row>
    <row r="98" spans="1:7" s="172" customFormat="1" ht="6" hidden="1">
      <c r="A98" s="172" t="s">
        <v>19</v>
      </c>
      <c r="B98" s="173">
        <v>226</v>
      </c>
      <c r="C98" s="173">
        <v>113</v>
      </c>
      <c r="D98" s="173">
        <v>226</v>
      </c>
      <c r="E98" s="173">
        <v>113</v>
      </c>
      <c r="F98" s="172" t="s">
        <v>163</v>
      </c>
      <c r="G98" s="173"/>
    </row>
    <row r="99" spans="1:7" s="172" customFormat="1" ht="6" hidden="1">
      <c r="A99" s="172" t="s">
        <v>167</v>
      </c>
      <c r="B99" s="173">
        <v>564</v>
      </c>
      <c r="C99" s="173">
        <v>282</v>
      </c>
      <c r="D99" s="173">
        <v>564</v>
      </c>
      <c r="E99" s="173">
        <v>282</v>
      </c>
      <c r="F99" s="172" t="s">
        <v>163</v>
      </c>
      <c r="G99" s="173"/>
    </row>
    <row r="100" spans="1:7" s="172" customFormat="1" ht="6" hidden="1">
      <c r="A100" s="172" t="s">
        <v>168</v>
      </c>
      <c r="B100" s="173">
        <v>710</v>
      </c>
      <c r="C100" s="173">
        <v>355</v>
      </c>
      <c r="D100" s="173">
        <v>710</v>
      </c>
      <c r="E100" s="173">
        <v>355</v>
      </c>
      <c r="F100" s="172" t="s">
        <v>163</v>
      </c>
      <c r="G100" s="173"/>
    </row>
    <row r="101" spans="1:7" s="172" customFormat="1" ht="6" hidden="1">
      <c r="A101" s="172" t="s">
        <v>169</v>
      </c>
      <c r="B101" s="173">
        <v>1133</v>
      </c>
      <c r="C101" s="173">
        <v>567</v>
      </c>
      <c r="D101" s="173">
        <v>1133</v>
      </c>
      <c r="E101" s="173">
        <v>567</v>
      </c>
      <c r="F101" s="172" t="s">
        <v>163</v>
      </c>
      <c r="G101" s="173"/>
    </row>
    <row r="102" spans="1:7" s="172" customFormat="1" ht="6" hidden="1">
      <c r="A102" s="172" t="s">
        <v>52</v>
      </c>
      <c r="B102" s="173">
        <v>0</v>
      </c>
      <c r="C102" s="173">
        <v>0</v>
      </c>
      <c r="D102" s="173">
        <v>27</v>
      </c>
      <c r="E102" s="173">
        <v>13</v>
      </c>
      <c r="F102" s="172" t="s">
        <v>170</v>
      </c>
      <c r="G102" s="173"/>
    </row>
    <row r="103" spans="1:7" s="172" customFormat="1" ht="6" hidden="1">
      <c r="A103" s="172" t="s">
        <v>171</v>
      </c>
      <c r="B103" s="173">
        <v>0</v>
      </c>
      <c r="C103" s="173">
        <v>0</v>
      </c>
      <c r="D103" s="173">
        <v>27</v>
      </c>
      <c r="E103" s="173">
        <v>13</v>
      </c>
      <c r="F103" s="172" t="s">
        <v>170</v>
      </c>
      <c r="G103" s="173"/>
    </row>
    <row r="104" spans="1:7" s="172" customFormat="1" ht="6" hidden="1">
      <c r="A104" s="172" t="s">
        <v>20</v>
      </c>
      <c r="B104" s="173">
        <v>320</v>
      </c>
      <c r="C104" s="173">
        <v>160</v>
      </c>
      <c r="D104" s="173">
        <v>320</v>
      </c>
      <c r="E104" s="173">
        <v>160</v>
      </c>
      <c r="F104" s="172" t="s">
        <v>163</v>
      </c>
      <c r="G104" s="173"/>
    </row>
    <row r="105" spans="1:7" s="172" customFormat="1" ht="6" hidden="1">
      <c r="A105" s="172" t="s">
        <v>21</v>
      </c>
      <c r="B105" s="173">
        <v>339</v>
      </c>
      <c r="C105" s="173">
        <v>169</v>
      </c>
      <c r="D105" s="173">
        <v>339</v>
      </c>
      <c r="E105" s="173">
        <v>169</v>
      </c>
      <c r="F105" s="172" t="s">
        <v>163</v>
      </c>
      <c r="G105" s="173"/>
    </row>
    <row r="106" spans="1:7" s="172" customFormat="1" ht="6" hidden="1">
      <c r="A106" s="172" t="s">
        <v>22</v>
      </c>
      <c r="B106" s="173">
        <v>311</v>
      </c>
      <c r="C106" s="173">
        <v>156</v>
      </c>
      <c r="D106" s="173">
        <v>311</v>
      </c>
      <c r="E106" s="173">
        <v>156</v>
      </c>
      <c r="F106" s="172" t="s">
        <v>163</v>
      </c>
      <c r="G106" s="173"/>
    </row>
    <row r="107" spans="1:7" s="172" customFormat="1" ht="6" hidden="1">
      <c r="A107" s="172" t="s">
        <v>23</v>
      </c>
      <c r="B107" s="173">
        <v>137</v>
      </c>
      <c r="C107" s="173">
        <v>68</v>
      </c>
      <c r="D107" s="173">
        <v>137</v>
      </c>
      <c r="E107" s="173">
        <v>68</v>
      </c>
      <c r="F107" s="172" t="s">
        <v>163</v>
      </c>
      <c r="G107" s="173"/>
    </row>
    <row r="108" spans="1:7" s="172" customFormat="1" ht="6" hidden="1">
      <c r="A108" s="172" t="s">
        <v>24</v>
      </c>
      <c r="B108" s="173">
        <v>508</v>
      </c>
      <c r="C108" s="173">
        <v>254</v>
      </c>
      <c r="D108" s="173">
        <v>508</v>
      </c>
      <c r="E108" s="173">
        <v>254</v>
      </c>
      <c r="F108" s="172" t="s">
        <v>163</v>
      </c>
      <c r="G108" s="173"/>
    </row>
    <row r="109" spans="1:7" s="172" customFormat="1" ht="6" hidden="1">
      <c r="A109" s="172" t="s">
        <v>25</v>
      </c>
      <c r="B109" s="173">
        <v>204</v>
      </c>
      <c r="C109" s="173">
        <v>102</v>
      </c>
      <c r="D109" s="173">
        <v>204</v>
      </c>
      <c r="E109" s="173">
        <v>102</v>
      </c>
      <c r="F109" s="172" t="s">
        <v>163</v>
      </c>
      <c r="G109" s="173"/>
    </row>
    <row r="110" spans="1:7" s="172" customFormat="1" ht="6" hidden="1">
      <c r="A110" s="172" t="s">
        <v>26</v>
      </c>
      <c r="B110" s="173">
        <v>148</v>
      </c>
      <c r="C110" s="173">
        <v>74</v>
      </c>
      <c r="D110" s="173">
        <v>148</v>
      </c>
      <c r="E110" s="173">
        <v>74</v>
      </c>
      <c r="F110" s="172" t="s">
        <v>163</v>
      </c>
      <c r="G110" s="173"/>
    </row>
    <row r="111" spans="1:7" s="172" customFormat="1" ht="6" hidden="1">
      <c r="A111" s="172" t="s">
        <v>27</v>
      </c>
      <c r="B111" s="173"/>
      <c r="C111" s="173">
        <v>282</v>
      </c>
      <c r="D111" s="173"/>
      <c r="E111" s="173">
        <v>282</v>
      </c>
      <c r="F111" s="172" t="s">
        <v>163</v>
      </c>
      <c r="G111" s="173"/>
    </row>
    <row r="112" spans="1:7" s="172" customFormat="1" ht="6" hidden="1">
      <c r="A112" s="172" t="s">
        <v>172</v>
      </c>
      <c r="B112" s="173">
        <v>33</v>
      </c>
      <c r="C112" s="173">
        <v>16</v>
      </c>
      <c r="D112" s="173">
        <v>33</v>
      </c>
      <c r="E112" s="173">
        <v>16</v>
      </c>
      <c r="F112" s="172" t="s">
        <v>163</v>
      </c>
      <c r="G112" s="173"/>
    </row>
    <row r="113" spans="1:7" s="172" customFormat="1" ht="6" hidden="1">
      <c r="A113" s="172" t="s">
        <v>28</v>
      </c>
      <c r="B113" s="173">
        <v>475</v>
      </c>
      <c r="C113" s="173">
        <v>237</v>
      </c>
      <c r="D113" s="173">
        <v>475</v>
      </c>
      <c r="E113" s="173">
        <v>237</v>
      </c>
      <c r="F113" s="172" t="s">
        <v>163</v>
      </c>
      <c r="G113" s="173"/>
    </row>
    <row r="114" spans="1:7" s="172" customFormat="1" ht="6" hidden="1">
      <c r="A114" s="172" t="s">
        <v>29</v>
      </c>
      <c r="B114" s="173">
        <v>638</v>
      </c>
      <c r="C114" s="173">
        <v>319</v>
      </c>
      <c r="D114" s="173">
        <v>638</v>
      </c>
      <c r="E114" s="173">
        <v>319</v>
      </c>
      <c r="F114" s="172" t="s">
        <v>163</v>
      </c>
      <c r="G114" s="173"/>
    </row>
    <row r="115" spans="1:7" s="172" customFormat="1" ht="6" hidden="1">
      <c r="A115" s="172" t="s">
        <v>30</v>
      </c>
      <c r="B115" s="173">
        <f>D115*$AG$5</f>
        <v>2280</v>
      </c>
      <c r="C115" s="173">
        <f>E115*$AG$5</f>
        <v>1140</v>
      </c>
      <c r="D115" s="173">
        <v>38</v>
      </c>
      <c r="E115" s="173">
        <v>19</v>
      </c>
      <c r="F115" s="172" t="s">
        <v>170</v>
      </c>
      <c r="G115" s="173"/>
    </row>
    <row r="116" spans="1:7" s="172" customFormat="1" ht="6" hidden="1">
      <c r="A116" s="172" t="s">
        <v>31</v>
      </c>
      <c r="B116" s="173">
        <f>D116*$AG$5</f>
        <v>2400</v>
      </c>
      <c r="C116" s="173">
        <f t="shared" ref="C116:C128" si="0">E116*$AG$5</f>
        <v>1200</v>
      </c>
      <c r="D116" s="173">
        <v>40</v>
      </c>
      <c r="E116" s="173">
        <v>20</v>
      </c>
      <c r="F116" s="172" t="s">
        <v>170</v>
      </c>
      <c r="G116" s="173"/>
    </row>
    <row r="117" spans="1:7" s="172" customFormat="1" ht="6" hidden="1">
      <c r="A117" s="172" t="s">
        <v>32</v>
      </c>
      <c r="B117" s="173">
        <f t="shared" ref="B117:B128" si="1">D117*$AG$5</f>
        <v>2280</v>
      </c>
      <c r="C117" s="173">
        <f t="shared" si="0"/>
        <v>1140</v>
      </c>
      <c r="D117" s="173">
        <v>38</v>
      </c>
      <c r="E117" s="173">
        <v>19</v>
      </c>
      <c r="F117" s="172" t="s">
        <v>170</v>
      </c>
      <c r="G117" s="173"/>
    </row>
    <row r="118" spans="1:7" s="172" customFormat="1" ht="6" hidden="1">
      <c r="A118" s="172" t="s">
        <v>33</v>
      </c>
      <c r="B118" s="173">
        <f t="shared" si="1"/>
        <v>2880</v>
      </c>
      <c r="C118" s="173">
        <f t="shared" si="0"/>
        <v>1440</v>
      </c>
      <c r="D118" s="173">
        <v>48</v>
      </c>
      <c r="E118" s="173">
        <v>24</v>
      </c>
      <c r="F118" s="172" t="s">
        <v>170</v>
      </c>
      <c r="G118" s="173"/>
    </row>
    <row r="119" spans="1:7" s="172" customFormat="1" ht="6" hidden="1">
      <c r="A119" s="172" t="s">
        <v>34</v>
      </c>
      <c r="B119" s="173">
        <f t="shared" si="1"/>
        <v>2580</v>
      </c>
      <c r="C119" s="173">
        <f t="shared" si="0"/>
        <v>1260</v>
      </c>
      <c r="D119" s="173">
        <v>43</v>
      </c>
      <c r="E119" s="173">
        <v>21</v>
      </c>
      <c r="F119" s="172" t="s">
        <v>170</v>
      </c>
      <c r="G119" s="173"/>
    </row>
    <row r="120" spans="1:7" s="172" customFormat="1" ht="6" hidden="1">
      <c r="A120" s="172" t="s">
        <v>35</v>
      </c>
      <c r="B120" s="173">
        <f t="shared" si="1"/>
        <v>2160</v>
      </c>
      <c r="C120" s="173">
        <f t="shared" si="0"/>
        <v>1080</v>
      </c>
      <c r="D120" s="173">
        <v>36</v>
      </c>
      <c r="E120" s="173">
        <v>18</v>
      </c>
      <c r="F120" s="172" t="s">
        <v>170</v>
      </c>
      <c r="G120" s="173"/>
    </row>
    <row r="121" spans="1:7" s="172" customFormat="1" ht="6" hidden="1">
      <c r="A121" s="172" t="s">
        <v>173</v>
      </c>
      <c r="B121" s="173">
        <f t="shared" si="1"/>
        <v>2220</v>
      </c>
      <c r="C121" s="173">
        <f t="shared" si="0"/>
        <v>1140</v>
      </c>
      <c r="D121" s="173">
        <v>37</v>
      </c>
      <c r="E121" s="173">
        <v>19</v>
      </c>
      <c r="F121" s="172" t="s">
        <v>170</v>
      </c>
      <c r="G121" s="173"/>
    </row>
    <row r="122" spans="1:7" s="172" customFormat="1" ht="6" hidden="1">
      <c r="A122" s="172" t="s">
        <v>174</v>
      </c>
      <c r="B122" s="173">
        <f t="shared" si="1"/>
        <v>2100</v>
      </c>
      <c r="C122" s="173">
        <f t="shared" si="0"/>
        <v>1080</v>
      </c>
      <c r="D122" s="173">
        <v>35</v>
      </c>
      <c r="E122" s="173">
        <v>18</v>
      </c>
      <c r="F122" s="172" t="s">
        <v>170</v>
      </c>
      <c r="G122" s="173"/>
    </row>
    <row r="123" spans="1:7" s="172" customFormat="1" ht="6" hidden="1">
      <c r="A123" s="172" t="s">
        <v>175</v>
      </c>
      <c r="B123" s="173">
        <f t="shared" si="1"/>
        <v>2220</v>
      </c>
      <c r="C123" s="173">
        <f t="shared" si="0"/>
        <v>1140</v>
      </c>
      <c r="D123" s="173">
        <v>37</v>
      </c>
      <c r="E123" s="173">
        <v>19</v>
      </c>
      <c r="F123" s="172" t="s">
        <v>170</v>
      </c>
      <c r="G123" s="173"/>
    </row>
    <row r="124" spans="1:7" s="172" customFormat="1" ht="6" hidden="1">
      <c r="A124" s="172" t="s">
        <v>176</v>
      </c>
      <c r="B124" s="173">
        <f t="shared" si="1"/>
        <v>2100</v>
      </c>
      <c r="C124" s="173">
        <f t="shared" si="0"/>
        <v>1080</v>
      </c>
      <c r="D124" s="173">
        <v>35</v>
      </c>
      <c r="E124" s="173">
        <v>18</v>
      </c>
      <c r="F124" s="172" t="s">
        <v>170</v>
      </c>
      <c r="G124" s="173"/>
    </row>
    <row r="125" spans="1:7" s="172" customFormat="1" ht="6" hidden="1">
      <c r="A125" s="172" t="s">
        <v>177</v>
      </c>
      <c r="B125" s="173">
        <f t="shared" si="1"/>
        <v>2220</v>
      </c>
      <c r="C125" s="173">
        <f t="shared" si="0"/>
        <v>1140</v>
      </c>
      <c r="D125" s="173">
        <v>37</v>
      </c>
      <c r="E125" s="173">
        <v>19</v>
      </c>
      <c r="F125" s="172" t="s">
        <v>170</v>
      </c>
      <c r="G125" s="173"/>
    </row>
    <row r="126" spans="1:7" s="172" customFormat="1" ht="6" hidden="1">
      <c r="A126" s="172" t="s">
        <v>178</v>
      </c>
      <c r="B126" s="173">
        <f t="shared" si="1"/>
        <v>2100</v>
      </c>
      <c r="C126" s="173">
        <f t="shared" si="0"/>
        <v>1080</v>
      </c>
      <c r="D126" s="173">
        <v>35</v>
      </c>
      <c r="E126" s="173">
        <v>18</v>
      </c>
      <c r="F126" s="172" t="s">
        <v>170</v>
      </c>
      <c r="G126" s="173"/>
    </row>
    <row r="127" spans="1:7" s="172" customFormat="1" ht="6" hidden="1">
      <c r="A127" s="172" t="s">
        <v>179</v>
      </c>
      <c r="B127" s="173">
        <f t="shared" si="1"/>
        <v>2220</v>
      </c>
      <c r="C127" s="173">
        <f t="shared" si="0"/>
        <v>1140</v>
      </c>
      <c r="D127" s="173">
        <v>37</v>
      </c>
      <c r="E127" s="173">
        <v>19</v>
      </c>
      <c r="F127" s="172" t="s">
        <v>170</v>
      </c>
      <c r="G127" s="173"/>
    </row>
    <row r="128" spans="1:7" s="172" customFormat="1" ht="6" hidden="1">
      <c r="A128" s="172" t="s">
        <v>180</v>
      </c>
      <c r="B128" s="173">
        <f t="shared" si="1"/>
        <v>2100</v>
      </c>
      <c r="C128" s="173">
        <f t="shared" si="0"/>
        <v>1080</v>
      </c>
      <c r="D128" s="173">
        <v>35</v>
      </c>
      <c r="E128" s="173">
        <v>18</v>
      </c>
      <c r="F128" s="172" t="s">
        <v>170</v>
      </c>
      <c r="G128" s="173"/>
    </row>
    <row r="129" spans="1:7" s="172" customFormat="1" ht="6" hidden="1"/>
    <row r="130" spans="1:7" s="172" customFormat="1" ht="6" hidden="1">
      <c r="A130" s="172" t="s">
        <v>152</v>
      </c>
      <c r="B130" s="172" t="s">
        <v>181</v>
      </c>
    </row>
    <row r="131" spans="1:7" s="172" customFormat="1" ht="6" hidden="1">
      <c r="A131" s="172" t="s">
        <v>153</v>
      </c>
      <c r="B131" s="172">
        <v>0</v>
      </c>
      <c r="C131" s="172" t="b">
        <v>0</v>
      </c>
      <c r="D131" s="172" t="b">
        <v>0</v>
      </c>
      <c r="E131" s="172" t="b">
        <v>0</v>
      </c>
      <c r="F131" s="172">
        <v>0</v>
      </c>
      <c r="G131" s="172">
        <v>0</v>
      </c>
    </row>
    <row r="132" spans="1:7" s="172" customFormat="1" ht="6" hidden="1">
      <c r="A132" s="172" t="s">
        <v>154</v>
      </c>
    </row>
    <row r="133" spans="1:7" s="172" customFormat="1" ht="6" hidden="1">
      <c r="A133" s="172" t="s">
        <v>155</v>
      </c>
    </row>
    <row r="134" spans="1:7" s="172" customFormat="1" ht="6" hidden="1">
      <c r="A134" s="172" t="s">
        <v>156</v>
      </c>
    </row>
    <row r="135" spans="1:7" s="172" customFormat="1" ht="6" hidden="1">
      <c r="A135" s="172" t="s">
        <v>157</v>
      </c>
    </row>
    <row r="136" spans="1:7" s="172" customFormat="1" ht="6" hidden="1">
      <c r="A136" s="172" t="s">
        <v>158</v>
      </c>
    </row>
    <row r="137" spans="1:7" s="172" customFormat="1" ht="6" hidden="1">
      <c r="A137" s="172" t="s">
        <v>159</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type="list" allowBlank="1" showInputMessage="1" showErrorMessage="1" sqref="L5:AB5" xr:uid="{15FD1890-F397-4CF2-AB2E-25341349C3A4}">
      <formula1>$A$94:$A$128</formula1>
    </dataValidation>
    <dataValidation type="list" allowBlank="1" showInputMessage="1" showErrorMessage="1" sqref="H48:J48" xr:uid="{854BF17F-BCE2-4462-B3E4-B37B0325165F}">
      <formula1>$A$136:$A$137</formula1>
    </dataValidation>
    <dataValidation type="list" allowBlank="1" showInputMessage="1" showErrorMessage="1" sqref="H14:J14" xr:uid="{2E9C6B79-885F-4D43-9D4E-545543B0FF40}">
      <formula1>$A$130:$A$135</formula1>
    </dataValidation>
    <dataValidation imeMode="halfAlpha" allowBlank="1" showInputMessage="1" showErrorMessage="1" sqref="S47:V47 AD46:AH46 S46:X46 J46:N47 AM46" xr:uid="{CED86195-A916-4BF7-B578-B193BA3405AE}"/>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F8275-E737-4C0B-BEF3-7AE38BDB7B74}">
  <dimension ref="A1:AT137"/>
  <sheetViews>
    <sheetView showGridLines="0" view="pageBreakPreview" topLeftCell="A7" zoomScale="110" zoomScaleNormal="120" zoomScaleSheetLayoutView="110" workbookViewId="0">
      <selection activeCell="AG5" sqref="AG5:AK5"/>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84" t="s">
        <v>191</v>
      </c>
    </row>
    <row r="3" spans="1:46" s="42" customFormat="1" ht="12" customHeight="1">
      <c r="A3" s="363" t="s">
        <v>45</v>
      </c>
      <c r="B3" s="38" t="s">
        <v>0</v>
      </c>
      <c r="C3" s="39"/>
      <c r="D3" s="39"/>
      <c r="E3" s="40"/>
      <c r="F3" s="40"/>
      <c r="G3" s="40"/>
      <c r="H3" s="40"/>
      <c r="I3" s="40"/>
      <c r="J3" s="40"/>
      <c r="K3" s="41"/>
      <c r="L3" s="402" t="s">
        <v>212</v>
      </c>
      <c r="M3" s="403"/>
      <c r="N3" s="403"/>
      <c r="O3" s="403"/>
      <c r="P3" s="403"/>
      <c r="Q3" s="403"/>
      <c r="R3" s="403"/>
      <c r="S3" s="403"/>
      <c r="T3" s="403"/>
      <c r="U3" s="403"/>
      <c r="V3" s="403"/>
      <c r="W3" s="403"/>
      <c r="X3" s="403"/>
      <c r="Y3" s="403"/>
      <c r="Z3" s="403"/>
      <c r="AA3" s="403"/>
      <c r="AB3" s="403"/>
      <c r="AC3" s="403"/>
      <c r="AD3" s="403"/>
      <c r="AE3" s="403"/>
      <c r="AF3" s="404"/>
      <c r="AG3" s="360" t="s">
        <v>73</v>
      </c>
      <c r="AH3" s="355"/>
      <c r="AI3" s="355"/>
      <c r="AJ3" s="355"/>
      <c r="AK3" s="355"/>
      <c r="AL3" s="355"/>
      <c r="AM3" s="356"/>
    </row>
    <row r="4" spans="1:46" s="42" customFormat="1" ht="20.25" customHeight="1">
      <c r="A4" s="364"/>
      <c r="B4" s="43" t="s">
        <v>43</v>
      </c>
      <c r="C4" s="44"/>
      <c r="D4" s="44"/>
      <c r="E4" s="45"/>
      <c r="F4" s="45"/>
      <c r="G4" s="45"/>
      <c r="H4" s="45"/>
      <c r="I4" s="45"/>
      <c r="J4" s="45"/>
      <c r="K4" s="46"/>
      <c r="L4" s="385" t="s">
        <v>211</v>
      </c>
      <c r="M4" s="386"/>
      <c r="N4" s="386"/>
      <c r="O4" s="386"/>
      <c r="P4" s="386"/>
      <c r="Q4" s="386"/>
      <c r="R4" s="386"/>
      <c r="S4" s="386"/>
      <c r="T4" s="386"/>
      <c r="U4" s="386"/>
      <c r="V4" s="386"/>
      <c r="W4" s="386"/>
      <c r="X4" s="386"/>
      <c r="Y4" s="386"/>
      <c r="Z4" s="386"/>
      <c r="AA4" s="386"/>
      <c r="AB4" s="386"/>
      <c r="AC4" s="386"/>
      <c r="AD4" s="386"/>
      <c r="AE4" s="386"/>
      <c r="AF4" s="387"/>
      <c r="AG4" s="366" t="s">
        <v>243</v>
      </c>
      <c r="AH4" s="367"/>
      <c r="AI4" s="367"/>
      <c r="AJ4" s="367"/>
      <c r="AK4" s="367"/>
      <c r="AL4" s="367"/>
      <c r="AM4" s="368"/>
      <c r="AP4" s="361"/>
      <c r="AQ4" s="361"/>
      <c r="AR4" s="361"/>
      <c r="AS4" s="361"/>
      <c r="AT4" s="361"/>
    </row>
    <row r="5" spans="1:46" s="42" customFormat="1" ht="20.25" customHeight="1">
      <c r="A5" s="364"/>
      <c r="B5" s="186" t="s">
        <v>87</v>
      </c>
      <c r="C5" s="185"/>
      <c r="D5" s="185"/>
      <c r="E5" s="47"/>
      <c r="F5" s="47"/>
      <c r="G5" s="47"/>
      <c r="H5" s="47"/>
      <c r="I5" s="47"/>
      <c r="J5" s="47"/>
      <c r="K5" s="48"/>
      <c r="L5" s="369" t="s">
        <v>20</v>
      </c>
      <c r="M5" s="370"/>
      <c r="N5" s="370"/>
      <c r="O5" s="370"/>
      <c r="P5" s="370"/>
      <c r="Q5" s="370"/>
      <c r="R5" s="370"/>
      <c r="S5" s="370"/>
      <c r="T5" s="370"/>
      <c r="U5" s="370"/>
      <c r="V5" s="370"/>
      <c r="W5" s="370"/>
      <c r="X5" s="370"/>
      <c r="Y5" s="370"/>
      <c r="Z5" s="370"/>
      <c r="AA5" s="370"/>
      <c r="AB5" s="371"/>
      <c r="AC5" s="372" t="s">
        <v>74</v>
      </c>
      <c r="AD5" s="373"/>
      <c r="AE5" s="373"/>
      <c r="AF5" s="374"/>
      <c r="AG5" s="377"/>
      <c r="AH5" s="377"/>
      <c r="AI5" s="377"/>
      <c r="AJ5" s="377"/>
      <c r="AK5" s="377"/>
      <c r="AL5" s="375" t="s">
        <v>75</v>
      </c>
      <c r="AM5" s="376"/>
      <c r="AP5" s="361"/>
      <c r="AQ5" s="361"/>
      <c r="AR5" s="361"/>
      <c r="AS5" s="361"/>
      <c r="AT5" s="361"/>
    </row>
    <row r="6" spans="1:46" s="42" customFormat="1" ht="13.5" customHeight="1">
      <c r="A6" s="364"/>
      <c r="B6" s="378" t="s">
        <v>77</v>
      </c>
      <c r="C6" s="379"/>
      <c r="D6" s="379"/>
      <c r="E6" s="379"/>
      <c r="F6" s="379"/>
      <c r="G6" s="379"/>
      <c r="H6" s="379"/>
      <c r="I6" s="379"/>
      <c r="J6" s="379"/>
      <c r="K6" s="380"/>
      <c r="L6" s="49" t="s">
        <v>7</v>
      </c>
      <c r="M6" s="49"/>
      <c r="N6" s="49"/>
      <c r="O6" s="49"/>
      <c r="P6" s="49"/>
      <c r="Q6" s="384" t="s">
        <v>203</v>
      </c>
      <c r="R6" s="384"/>
      <c r="S6" s="49" t="s">
        <v>8</v>
      </c>
      <c r="T6" s="384" t="s">
        <v>204</v>
      </c>
      <c r="U6" s="384"/>
      <c r="V6" s="384"/>
      <c r="W6" s="49" t="s">
        <v>9</v>
      </c>
      <c r="X6" s="49"/>
      <c r="Y6" s="49"/>
      <c r="Z6" s="49"/>
      <c r="AA6" s="49"/>
      <c r="AB6" s="49"/>
      <c r="AC6" s="50" t="s">
        <v>76</v>
      </c>
      <c r="AD6" s="49"/>
      <c r="AE6" s="49"/>
      <c r="AF6" s="49"/>
      <c r="AG6" s="49"/>
      <c r="AH6" s="49"/>
      <c r="AI6" s="49"/>
      <c r="AJ6" s="49"/>
      <c r="AK6" s="49"/>
      <c r="AL6" s="49"/>
      <c r="AM6" s="51"/>
      <c r="AP6" s="14"/>
      <c r="AQ6" s="28"/>
      <c r="AR6" s="28"/>
      <c r="AS6" s="28"/>
      <c r="AT6" s="362"/>
    </row>
    <row r="7" spans="1:46" s="42" customFormat="1" ht="20.25" customHeight="1">
      <c r="A7" s="364"/>
      <c r="B7" s="381"/>
      <c r="C7" s="382"/>
      <c r="D7" s="382"/>
      <c r="E7" s="382"/>
      <c r="F7" s="382"/>
      <c r="G7" s="382"/>
      <c r="H7" s="382"/>
      <c r="I7" s="382"/>
      <c r="J7" s="382"/>
      <c r="K7" s="383"/>
      <c r="L7" s="385" t="s">
        <v>205</v>
      </c>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P7" s="28"/>
      <c r="AQ7" s="28"/>
      <c r="AR7" s="28"/>
      <c r="AS7" s="28"/>
      <c r="AT7" s="362"/>
    </row>
    <row r="8" spans="1:46" s="42" customFormat="1" ht="20.25" customHeight="1">
      <c r="A8" s="364"/>
      <c r="B8" s="52" t="s">
        <v>10</v>
      </c>
      <c r="C8" s="200"/>
      <c r="D8" s="200"/>
      <c r="E8" s="54"/>
      <c r="F8" s="54"/>
      <c r="G8" s="54"/>
      <c r="H8" s="54"/>
      <c r="I8" s="54"/>
      <c r="J8" s="54"/>
      <c r="K8" s="54"/>
      <c r="L8" s="52" t="s">
        <v>11</v>
      </c>
      <c r="M8" s="54"/>
      <c r="N8" s="54"/>
      <c r="O8" s="54"/>
      <c r="P8" s="54"/>
      <c r="Q8" s="54"/>
      <c r="R8" s="55"/>
      <c r="S8" s="227" t="s">
        <v>208</v>
      </c>
      <c r="T8" s="228"/>
      <c r="U8" s="228"/>
      <c r="V8" s="228"/>
      <c r="W8" s="228"/>
      <c r="X8" s="228"/>
      <c r="Y8" s="229"/>
      <c r="Z8" s="52" t="s">
        <v>67</v>
      </c>
      <c r="AA8" s="54"/>
      <c r="AB8" s="54"/>
      <c r="AC8" s="54"/>
      <c r="AD8" s="54"/>
      <c r="AE8" s="54"/>
      <c r="AF8" s="55"/>
      <c r="AG8" s="227" t="s">
        <v>207</v>
      </c>
      <c r="AH8" s="228"/>
      <c r="AI8" s="228"/>
      <c r="AJ8" s="228"/>
      <c r="AK8" s="228"/>
      <c r="AL8" s="228"/>
      <c r="AM8" s="229"/>
    </row>
    <row r="9" spans="1:46" s="42" customFormat="1" ht="20.25" customHeight="1">
      <c r="A9" s="365"/>
      <c r="B9" s="52" t="s">
        <v>44</v>
      </c>
      <c r="C9" s="200"/>
      <c r="D9" s="200"/>
      <c r="E9" s="54"/>
      <c r="F9" s="54"/>
      <c r="G9" s="54"/>
      <c r="H9" s="54"/>
      <c r="I9" s="54"/>
      <c r="J9" s="54"/>
      <c r="K9" s="54"/>
      <c r="L9" s="227" t="s">
        <v>206</v>
      </c>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9"/>
    </row>
    <row r="10" spans="1:46" s="42" customFormat="1" ht="18" customHeight="1">
      <c r="A10" s="388" t="s">
        <v>131</v>
      </c>
      <c r="B10" s="389"/>
      <c r="C10" s="389"/>
      <c r="D10" s="389"/>
      <c r="E10" s="389"/>
      <c r="F10" s="389"/>
      <c r="G10" s="389"/>
      <c r="H10" s="390"/>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91"/>
      <c r="B11" s="392"/>
      <c r="C11" s="392"/>
      <c r="D11" s="392"/>
      <c r="E11" s="392"/>
      <c r="F11" s="392"/>
      <c r="G11" s="392"/>
      <c r="H11" s="393"/>
      <c r="I11" s="59"/>
      <c r="J11" s="60" t="s">
        <v>141</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60" t="s">
        <v>81</v>
      </c>
      <c r="X13" s="355"/>
      <c r="Y13" s="355"/>
      <c r="Z13" s="356"/>
      <c r="AA13" s="353">
        <f>IF(L5="","",VLOOKUP(L5,$A$94:$B$128,2,0))</f>
        <v>320</v>
      </c>
      <c r="AB13" s="354"/>
      <c r="AC13" s="354"/>
      <c r="AD13" s="355" t="s">
        <v>64</v>
      </c>
      <c r="AE13" s="356"/>
      <c r="AF13" s="360" t="s">
        <v>49</v>
      </c>
      <c r="AG13" s="355"/>
      <c r="AH13" s="356"/>
      <c r="AI13" s="342">
        <f>ROUNDDOWN($F$45/1000,0)</f>
        <v>81</v>
      </c>
      <c r="AJ13" s="343"/>
      <c r="AK13" s="343"/>
      <c r="AL13" s="355" t="s">
        <v>64</v>
      </c>
      <c r="AM13" s="356"/>
    </row>
    <row r="14" spans="1:46" s="42" customFormat="1" ht="20.25" customHeight="1">
      <c r="A14" s="64" t="s">
        <v>46</v>
      </c>
      <c r="B14" s="195"/>
      <c r="C14" s="22"/>
      <c r="D14" s="22"/>
      <c r="E14" s="22"/>
      <c r="F14" s="22"/>
      <c r="G14" s="22"/>
      <c r="H14" s="350" t="s">
        <v>152</v>
      </c>
      <c r="I14" s="351"/>
      <c r="J14" s="352"/>
      <c r="K14" s="340" t="s">
        <v>142</v>
      </c>
      <c r="L14" s="341"/>
      <c r="M14" s="341"/>
      <c r="N14" s="341"/>
      <c r="O14" s="341"/>
      <c r="P14" s="341"/>
      <c r="Q14" s="341"/>
      <c r="R14" s="341"/>
      <c r="S14" s="341"/>
      <c r="T14" s="341"/>
      <c r="U14" s="341"/>
      <c r="V14" s="341"/>
      <c r="W14" s="341"/>
      <c r="X14" s="341"/>
      <c r="Y14" s="341"/>
      <c r="Z14" s="341"/>
      <c r="AA14" s="341"/>
      <c r="AB14" s="341"/>
      <c r="AC14" s="341"/>
      <c r="AD14" s="341"/>
      <c r="AE14" s="341"/>
      <c r="AF14" s="65" t="s">
        <v>78</v>
      </c>
      <c r="AG14" s="66"/>
      <c r="AH14" s="66"/>
      <c r="AI14" s="24"/>
      <c r="AJ14" s="24"/>
      <c r="AK14" s="200"/>
      <c r="AL14" s="22"/>
      <c r="AM14" s="67"/>
    </row>
    <row r="15" spans="1:46" s="42" customFormat="1" ht="17.25" customHeight="1">
      <c r="A15" s="68"/>
      <c r="B15" s="14"/>
      <c r="C15" s="348" t="s">
        <v>133</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9"/>
    </row>
    <row r="16" spans="1:46" s="42" customFormat="1" ht="17.25" customHeight="1">
      <c r="A16" s="69"/>
      <c r="B16" s="12"/>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39" s="42" customFormat="1" ht="17.25" customHeight="1">
      <c r="A17" s="69"/>
      <c r="B17" s="12"/>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39" s="42" customFormat="1" ht="17.25" customHeight="1">
      <c r="A18" s="69"/>
      <c r="B18" s="12"/>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9"/>
    </row>
    <row r="19" spans="1:39" s="42" customFormat="1" ht="17.25" customHeight="1">
      <c r="A19" s="69"/>
      <c r="B19" s="12"/>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9"/>
    </row>
    <row r="20" spans="1:39" s="42" customFormat="1" ht="17.25" customHeight="1">
      <c r="A20" s="69"/>
      <c r="B20" s="12"/>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9"/>
    </row>
    <row r="21" spans="1:39" s="42" customFormat="1" ht="17.25" customHeight="1">
      <c r="A21" s="69"/>
      <c r="B21" s="12"/>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9"/>
    </row>
    <row r="22" spans="1:39" s="42" customFormat="1" ht="17.25" customHeight="1">
      <c r="A22" s="70"/>
      <c r="B22" s="18"/>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7"/>
    </row>
    <row r="23" spans="1:39" s="42" customFormat="1" ht="18.75" customHeight="1">
      <c r="A23" s="328" t="s">
        <v>182</v>
      </c>
      <c r="B23" s="329"/>
      <c r="C23" s="329"/>
      <c r="D23" s="329"/>
      <c r="E23" s="329"/>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39" ht="18" customHeight="1">
      <c r="A24" s="328" t="s">
        <v>47</v>
      </c>
      <c r="B24" s="329"/>
      <c r="C24" s="329"/>
      <c r="D24" s="329"/>
      <c r="E24" s="330"/>
      <c r="F24" s="328" t="s">
        <v>50</v>
      </c>
      <c r="G24" s="329"/>
      <c r="H24" s="329"/>
      <c r="I24" s="329"/>
      <c r="J24" s="329"/>
      <c r="K24" s="326" t="s">
        <v>48</v>
      </c>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row>
    <row r="25" spans="1:39" ht="9.75" customHeight="1">
      <c r="A25" s="331" t="s">
        <v>213</v>
      </c>
      <c r="B25" s="331"/>
      <c r="C25" s="331"/>
      <c r="D25" s="331"/>
      <c r="E25" s="331"/>
      <c r="F25" s="332">
        <v>30000</v>
      </c>
      <c r="G25" s="332"/>
      <c r="H25" s="332"/>
      <c r="I25" s="332"/>
      <c r="J25" s="332"/>
      <c r="K25" s="334" t="s">
        <v>214</v>
      </c>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row>
    <row r="26" spans="1:39" ht="9.75" customHeight="1">
      <c r="A26" s="331" t="s">
        <v>209</v>
      </c>
      <c r="B26" s="331"/>
      <c r="C26" s="331"/>
      <c r="D26" s="331"/>
      <c r="E26" s="331"/>
      <c r="F26" s="332">
        <v>51111</v>
      </c>
      <c r="G26" s="332"/>
      <c r="H26" s="332"/>
      <c r="I26" s="332"/>
      <c r="J26" s="332"/>
      <c r="K26" s="334" t="s">
        <v>215</v>
      </c>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row>
    <row r="27" spans="1:39" ht="9.75" customHeight="1">
      <c r="A27" s="331"/>
      <c r="B27" s="331"/>
      <c r="C27" s="331"/>
      <c r="D27" s="331"/>
      <c r="E27" s="331"/>
      <c r="F27" s="332"/>
      <c r="G27" s="332"/>
      <c r="H27" s="332"/>
      <c r="I27" s="332"/>
      <c r="J27" s="332"/>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row>
    <row r="28" spans="1:39" ht="9.75" customHeight="1">
      <c r="A28" s="331"/>
      <c r="B28" s="331"/>
      <c r="C28" s="331"/>
      <c r="D28" s="331"/>
      <c r="E28" s="331"/>
      <c r="F28" s="332"/>
      <c r="G28" s="332"/>
      <c r="H28" s="332"/>
      <c r="I28" s="332"/>
      <c r="J28" s="332"/>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row>
    <row r="29" spans="1:39" ht="9.75" customHeight="1">
      <c r="A29" s="331"/>
      <c r="B29" s="331"/>
      <c r="C29" s="331"/>
      <c r="D29" s="331"/>
      <c r="E29" s="331"/>
      <c r="F29" s="332"/>
      <c r="G29" s="332"/>
      <c r="H29" s="332"/>
      <c r="I29" s="332"/>
      <c r="J29" s="332"/>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row>
    <row r="30" spans="1:39" ht="9.75" customHeight="1">
      <c r="A30" s="331"/>
      <c r="B30" s="331"/>
      <c r="C30" s="331"/>
      <c r="D30" s="331"/>
      <c r="E30" s="331"/>
      <c r="F30" s="332"/>
      <c r="G30" s="332"/>
      <c r="H30" s="332"/>
      <c r="I30" s="332"/>
      <c r="J30" s="332"/>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row>
    <row r="31" spans="1:39" ht="9.75" customHeight="1">
      <c r="A31" s="331"/>
      <c r="B31" s="331"/>
      <c r="C31" s="331"/>
      <c r="D31" s="331"/>
      <c r="E31" s="331"/>
      <c r="F31" s="332"/>
      <c r="G31" s="332"/>
      <c r="H31" s="332"/>
      <c r="I31" s="332"/>
      <c r="J31" s="332"/>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row>
    <row r="32" spans="1:39" ht="9.75" customHeight="1">
      <c r="A32" s="331"/>
      <c r="B32" s="331"/>
      <c r="C32" s="331"/>
      <c r="D32" s="331"/>
      <c r="E32" s="331"/>
      <c r="F32" s="332"/>
      <c r="G32" s="332"/>
      <c r="H32" s="332"/>
      <c r="I32" s="332"/>
      <c r="J32" s="332"/>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row>
    <row r="33" spans="1:39" ht="9.75" customHeight="1">
      <c r="A33" s="331"/>
      <c r="B33" s="331"/>
      <c r="C33" s="331"/>
      <c r="D33" s="331"/>
      <c r="E33" s="331"/>
      <c r="F33" s="332"/>
      <c r="G33" s="332"/>
      <c r="H33" s="332"/>
      <c r="I33" s="332"/>
      <c r="J33" s="332"/>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row>
    <row r="34" spans="1:39" ht="9.75" customHeight="1">
      <c r="A34" s="331"/>
      <c r="B34" s="331"/>
      <c r="C34" s="331"/>
      <c r="D34" s="331"/>
      <c r="E34" s="331"/>
      <c r="F34" s="332"/>
      <c r="G34" s="332"/>
      <c r="H34" s="332"/>
      <c r="I34" s="332"/>
      <c r="J34" s="332"/>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row>
    <row r="35" spans="1:39" ht="9.75" customHeight="1">
      <c r="A35" s="331"/>
      <c r="B35" s="331"/>
      <c r="C35" s="331"/>
      <c r="D35" s="331"/>
      <c r="E35" s="331"/>
      <c r="F35" s="332"/>
      <c r="G35" s="332"/>
      <c r="H35" s="332"/>
      <c r="I35" s="332"/>
      <c r="J35" s="332"/>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row>
    <row r="36" spans="1:39" ht="9.75" customHeight="1">
      <c r="A36" s="331"/>
      <c r="B36" s="331"/>
      <c r="C36" s="331"/>
      <c r="D36" s="331"/>
      <c r="E36" s="331"/>
      <c r="F36" s="332"/>
      <c r="G36" s="332"/>
      <c r="H36" s="332"/>
      <c r="I36" s="332"/>
      <c r="J36" s="332"/>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row>
    <row r="37" spans="1:39" ht="9.75" customHeight="1">
      <c r="A37" s="331"/>
      <c r="B37" s="331"/>
      <c r="C37" s="331"/>
      <c r="D37" s="331"/>
      <c r="E37" s="331"/>
      <c r="F37" s="332"/>
      <c r="G37" s="332"/>
      <c r="H37" s="332"/>
      <c r="I37" s="332"/>
      <c r="J37" s="332"/>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row>
    <row r="38" spans="1:39" ht="9.75" customHeight="1">
      <c r="A38" s="331"/>
      <c r="B38" s="331"/>
      <c r="C38" s="331"/>
      <c r="D38" s="331"/>
      <c r="E38" s="331"/>
      <c r="F38" s="332"/>
      <c r="G38" s="332"/>
      <c r="H38" s="332"/>
      <c r="I38" s="332"/>
      <c r="J38" s="332"/>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row>
    <row r="39" spans="1:39" ht="9.75" customHeight="1">
      <c r="A39" s="331"/>
      <c r="B39" s="331"/>
      <c r="C39" s="331"/>
      <c r="D39" s="331"/>
      <c r="E39" s="331"/>
      <c r="F39" s="332"/>
      <c r="G39" s="332"/>
      <c r="H39" s="332"/>
      <c r="I39" s="332"/>
      <c r="J39" s="332"/>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row>
    <row r="40" spans="1:39" ht="9.75" customHeight="1">
      <c r="A40" s="331"/>
      <c r="B40" s="331"/>
      <c r="C40" s="331"/>
      <c r="D40" s="331"/>
      <c r="E40" s="331"/>
      <c r="F40" s="332"/>
      <c r="G40" s="332"/>
      <c r="H40" s="332"/>
      <c r="I40" s="332"/>
      <c r="J40" s="332"/>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row>
    <row r="41" spans="1:39" ht="9.75" customHeight="1">
      <c r="A41" s="331"/>
      <c r="B41" s="331"/>
      <c r="C41" s="331"/>
      <c r="D41" s="331"/>
      <c r="E41" s="331"/>
      <c r="F41" s="332"/>
      <c r="G41" s="332"/>
      <c r="H41" s="332"/>
      <c r="I41" s="332"/>
      <c r="J41" s="332"/>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row>
    <row r="42" spans="1:39" ht="9.75" customHeight="1">
      <c r="A42" s="331"/>
      <c r="B42" s="331"/>
      <c r="C42" s="331"/>
      <c r="D42" s="331"/>
      <c r="E42" s="331"/>
      <c r="F42" s="332"/>
      <c r="G42" s="332"/>
      <c r="H42" s="332"/>
      <c r="I42" s="332"/>
      <c r="J42" s="332"/>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row>
    <row r="43" spans="1:39" ht="9.75" customHeight="1">
      <c r="A43" s="331"/>
      <c r="B43" s="331"/>
      <c r="C43" s="331"/>
      <c r="D43" s="331"/>
      <c r="E43" s="331"/>
      <c r="F43" s="332"/>
      <c r="G43" s="332"/>
      <c r="H43" s="332"/>
      <c r="I43" s="332"/>
      <c r="J43" s="332"/>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row>
    <row r="44" spans="1:39" ht="9.75" customHeight="1" thickBot="1">
      <c r="A44" s="405"/>
      <c r="B44" s="406"/>
      <c r="C44" s="406"/>
      <c r="D44" s="406"/>
      <c r="E44" s="407"/>
      <c r="F44" s="357"/>
      <c r="G44" s="358"/>
      <c r="H44" s="358"/>
      <c r="I44" s="358"/>
      <c r="J44" s="359"/>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row>
    <row r="45" spans="1:39" ht="22.5" customHeight="1" thickTop="1">
      <c r="A45" s="408" t="s">
        <v>98</v>
      </c>
      <c r="B45" s="409"/>
      <c r="C45" s="409"/>
      <c r="D45" s="409"/>
      <c r="E45" s="409"/>
      <c r="F45" s="410">
        <f>SUM(F25:J44)</f>
        <v>81111</v>
      </c>
      <c r="G45" s="411"/>
      <c r="H45" s="411"/>
      <c r="I45" s="411"/>
      <c r="J45" s="412"/>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113</v>
      </c>
      <c r="B47" s="29"/>
      <c r="C47" s="17"/>
      <c r="D47" s="29"/>
      <c r="E47" s="19"/>
      <c r="F47" s="29"/>
      <c r="G47" s="29"/>
      <c r="H47" s="29"/>
      <c r="I47" s="29"/>
      <c r="J47" s="25"/>
      <c r="K47" s="25"/>
      <c r="L47" s="25"/>
      <c r="M47" s="25"/>
      <c r="N47" s="25"/>
      <c r="O47" s="35"/>
      <c r="P47" s="31"/>
      <c r="Q47" s="32"/>
      <c r="R47" s="32"/>
      <c r="S47" s="25"/>
      <c r="T47" s="26"/>
      <c r="U47" s="25"/>
      <c r="V47" s="30"/>
      <c r="W47" s="360" t="s">
        <v>81</v>
      </c>
      <c r="X47" s="355"/>
      <c r="Y47" s="355"/>
      <c r="Z47" s="356"/>
      <c r="AA47" s="353">
        <f>IF(L5="","",VLOOKUP(L5,$A$94:$C$128,3,FALSE))</f>
        <v>160</v>
      </c>
      <c r="AB47" s="354"/>
      <c r="AC47" s="354"/>
      <c r="AD47" s="355" t="s">
        <v>64</v>
      </c>
      <c r="AE47" s="356"/>
      <c r="AF47" s="360" t="s">
        <v>49</v>
      </c>
      <c r="AG47" s="355"/>
      <c r="AH47" s="356"/>
      <c r="AI47" s="342">
        <f>ROUNDDOWN($F$65/1000,0)</f>
        <v>0</v>
      </c>
      <c r="AJ47" s="343"/>
      <c r="AK47" s="343"/>
      <c r="AL47" s="355" t="s">
        <v>64</v>
      </c>
      <c r="AM47" s="356"/>
    </row>
    <row r="48" spans="1:39" ht="18.75" customHeight="1">
      <c r="A48" s="64" t="s">
        <v>46</v>
      </c>
      <c r="B48" s="195"/>
      <c r="C48" s="22"/>
      <c r="D48" s="22"/>
      <c r="E48" s="22"/>
      <c r="F48" s="22"/>
      <c r="G48" s="22"/>
      <c r="H48" s="350"/>
      <c r="I48" s="351"/>
      <c r="J48" s="352"/>
      <c r="K48" s="340" t="s">
        <v>142</v>
      </c>
      <c r="L48" s="341"/>
      <c r="M48" s="341"/>
      <c r="N48" s="341"/>
      <c r="O48" s="341"/>
      <c r="P48" s="341"/>
      <c r="Q48" s="341"/>
      <c r="R48" s="341"/>
      <c r="S48" s="341"/>
      <c r="T48" s="341"/>
      <c r="U48" s="341"/>
      <c r="V48" s="341"/>
      <c r="W48" s="341"/>
      <c r="X48" s="341"/>
      <c r="Y48" s="341"/>
      <c r="Z48" s="341"/>
      <c r="AA48" s="341"/>
      <c r="AB48" s="341"/>
      <c r="AC48" s="341"/>
      <c r="AD48" s="341"/>
      <c r="AE48" s="341"/>
      <c r="AF48" s="65" t="s">
        <v>79</v>
      </c>
      <c r="AG48" s="66"/>
      <c r="AH48" s="66"/>
      <c r="AI48" s="24"/>
      <c r="AJ48" s="24"/>
      <c r="AK48" s="200"/>
      <c r="AL48" s="22"/>
      <c r="AM48" s="67"/>
    </row>
    <row r="49" spans="1:40" ht="25.5" customHeight="1">
      <c r="A49" s="68"/>
      <c r="B49" s="14"/>
      <c r="C49" s="344" t="s">
        <v>151</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5"/>
    </row>
    <row r="50" spans="1:40" ht="25.5" customHeight="1">
      <c r="A50" s="70"/>
      <c r="B50" s="18"/>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row>
    <row r="51" spans="1:40" ht="18.75" customHeight="1">
      <c r="A51" s="328" t="s">
        <v>182</v>
      </c>
      <c r="B51" s="329"/>
      <c r="C51" s="329"/>
      <c r="D51" s="329"/>
      <c r="E51" s="329"/>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9"/>
    </row>
    <row r="52" spans="1:40" ht="18" customHeight="1">
      <c r="A52" s="328" t="s">
        <v>47</v>
      </c>
      <c r="B52" s="329"/>
      <c r="C52" s="329"/>
      <c r="D52" s="329"/>
      <c r="E52" s="330"/>
      <c r="F52" s="328" t="s">
        <v>50</v>
      </c>
      <c r="G52" s="329"/>
      <c r="H52" s="329"/>
      <c r="I52" s="329"/>
      <c r="J52" s="329"/>
      <c r="K52" s="326" t="s">
        <v>48</v>
      </c>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row>
    <row r="53" spans="1:40" ht="9.75" customHeight="1">
      <c r="A53" s="331"/>
      <c r="B53" s="331"/>
      <c r="C53" s="331"/>
      <c r="D53" s="331"/>
      <c r="E53" s="331"/>
      <c r="F53" s="332"/>
      <c r="G53" s="332"/>
      <c r="H53" s="332"/>
      <c r="I53" s="332"/>
      <c r="J53" s="332"/>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row>
    <row r="54" spans="1:40" ht="9.75" customHeight="1">
      <c r="A54" s="331"/>
      <c r="B54" s="331"/>
      <c r="C54" s="331"/>
      <c r="D54" s="331"/>
      <c r="E54" s="331"/>
      <c r="F54" s="332"/>
      <c r="G54" s="332"/>
      <c r="H54" s="332"/>
      <c r="I54" s="332"/>
      <c r="J54" s="332"/>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row>
    <row r="55" spans="1:40" ht="9.75" customHeight="1">
      <c r="A55" s="331"/>
      <c r="B55" s="331"/>
      <c r="C55" s="331"/>
      <c r="D55" s="331"/>
      <c r="E55" s="331"/>
      <c r="F55" s="332"/>
      <c r="G55" s="332"/>
      <c r="H55" s="332"/>
      <c r="I55" s="332"/>
      <c r="J55" s="332"/>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row>
    <row r="56" spans="1:40" ht="9.75" customHeight="1">
      <c r="A56" s="331"/>
      <c r="B56" s="331"/>
      <c r="C56" s="331"/>
      <c r="D56" s="331"/>
      <c r="E56" s="331"/>
      <c r="F56" s="332"/>
      <c r="G56" s="332"/>
      <c r="H56" s="332"/>
      <c r="I56" s="332"/>
      <c r="J56" s="332"/>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row>
    <row r="57" spans="1:40" ht="9.75" customHeight="1">
      <c r="A57" s="331"/>
      <c r="B57" s="331"/>
      <c r="C57" s="331"/>
      <c r="D57" s="331"/>
      <c r="E57" s="331"/>
      <c r="F57" s="332"/>
      <c r="G57" s="332"/>
      <c r="H57" s="332"/>
      <c r="I57" s="332"/>
      <c r="J57" s="332"/>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row>
    <row r="58" spans="1:40" ht="9.75" customHeight="1">
      <c r="A58" s="331"/>
      <c r="B58" s="331"/>
      <c r="C58" s="331"/>
      <c r="D58" s="331"/>
      <c r="E58" s="331"/>
      <c r="F58" s="332"/>
      <c r="G58" s="332"/>
      <c r="H58" s="332"/>
      <c r="I58" s="332"/>
      <c r="J58" s="332"/>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row>
    <row r="59" spans="1:40" ht="9.75" customHeight="1">
      <c r="A59" s="331"/>
      <c r="B59" s="331"/>
      <c r="C59" s="331"/>
      <c r="D59" s="331"/>
      <c r="E59" s="331"/>
      <c r="F59" s="332"/>
      <c r="G59" s="332"/>
      <c r="H59" s="332"/>
      <c r="I59" s="332"/>
      <c r="J59" s="332"/>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row>
    <row r="60" spans="1:40" ht="9.75" customHeight="1">
      <c r="A60" s="331"/>
      <c r="B60" s="331"/>
      <c r="C60" s="331"/>
      <c r="D60" s="331"/>
      <c r="E60" s="331"/>
      <c r="F60" s="332"/>
      <c r="G60" s="332"/>
      <c r="H60" s="332"/>
      <c r="I60" s="332"/>
      <c r="J60" s="332"/>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row>
    <row r="61" spans="1:40" ht="9.75" customHeight="1">
      <c r="A61" s="331"/>
      <c r="B61" s="331"/>
      <c r="C61" s="331"/>
      <c r="D61" s="331"/>
      <c r="E61" s="331"/>
      <c r="F61" s="332"/>
      <c r="G61" s="332"/>
      <c r="H61" s="332"/>
      <c r="I61" s="332"/>
      <c r="J61" s="332"/>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row>
    <row r="62" spans="1:40" ht="9.75" customHeight="1">
      <c r="A62" s="331"/>
      <c r="B62" s="331"/>
      <c r="C62" s="331"/>
      <c r="D62" s="331"/>
      <c r="E62" s="331"/>
      <c r="F62" s="332"/>
      <c r="G62" s="332"/>
      <c r="H62" s="332"/>
      <c r="I62" s="332"/>
      <c r="J62" s="332"/>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row>
    <row r="63" spans="1:40" ht="9.75" customHeight="1">
      <c r="A63" s="331"/>
      <c r="B63" s="331"/>
      <c r="C63" s="331"/>
      <c r="D63" s="331"/>
      <c r="E63" s="331"/>
      <c r="F63" s="332"/>
      <c r="G63" s="332"/>
      <c r="H63" s="332"/>
      <c r="I63" s="332"/>
      <c r="J63" s="332"/>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row>
    <row r="64" spans="1:40" ht="9.75" customHeight="1" thickBot="1">
      <c r="A64" s="405"/>
      <c r="B64" s="406"/>
      <c r="C64" s="406"/>
      <c r="D64" s="406"/>
      <c r="E64" s="407"/>
      <c r="F64" s="357"/>
      <c r="G64" s="358"/>
      <c r="H64" s="358"/>
      <c r="I64" s="358"/>
      <c r="J64" s="358"/>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
    </row>
    <row r="65" spans="1:39" ht="22.5" customHeight="1" thickTop="1">
      <c r="A65" s="408" t="s">
        <v>132</v>
      </c>
      <c r="B65" s="409"/>
      <c r="C65" s="409"/>
      <c r="D65" s="409"/>
      <c r="E65" s="414"/>
      <c r="F65" s="415">
        <f>SUM(F53:J64)</f>
        <v>0</v>
      </c>
      <c r="G65" s="416"/>
      <c r="H65" s="416"/>
      <c r="I65" s="416"/>
      <c r="J65" s="416"/>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202" t="s">
        <v>123</v>
      </c>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90"/>
      <c r="AM69" s="91"/>
    </row>
    <row r="70" spans="1:39" s="87" customFormat="1" ht="11.25" customHeight="1">
      <c r="A70" s="83" t="s">
        <v>124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125</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400" t="s">
        <v>134</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85"/>
      <c r="AM73" s="86"/>
    </row>
    <row r="74" spans="1:39" s="87" customFormat="1" ht="11.25" customHeight="1">
      <c r="A74" s="202" t="s">
        <v>126</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85"/>
      <c r="AM74" s="86"/>
    </row>
    <row r="75" spans="1:39" s="87" customFormat="1" ht="11.25" customHeight="1">
      <c r="A75" s="202" t="s">
        <v>127</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202" t="s">
        <v>135</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202"/>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413" t="s">
        <v>136</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85"/>
      <c r="AM78" s="86"/>
    </row>
    <row r="79" spans="1:39" s="87" customFormat="1" ht="11.25" customHeight="1">
      <c r="A79" s="202" t="s">
        <v>137</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85"/>
      <c r="AM79" s="86"/>
    </row>
    <row r="80" spans="1:39" s="87" customFormat="1" ht="11.25" customHeight="1">
      <c r="A80" s="202" t="s">
        <v>128</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85"/>
      <c r="AM80" s="86"/>
    </row>
    <row r="81" spans="1:39" s="87" customFormat="1" ht="3" customHeight="1">
      <c r="A81" s="202"/>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85"/>
      <c r="AM81" s="86"/>
    </row>
    <row r="82" spans="1:39" s="87" customFormat="1" ht="11.25" customHeight="1">
      <c r="A82" s="400" t="s">
        <v>122</v>
      </c>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85"/>
      <c r="AM82" s="86"/>
    </row>
    <row r="83" spans="1:39" s="87" customFormat="1" ht="11.25" customHeight="1">
      <c r="A83" s="202" t="s">
        <v>129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202" t="s">
        <v>130</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202"/>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202" t="s">
        <v>138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139</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140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2" customFormat="1" ht="6" hidden="1">
      <c r="B93" s="172" t="s">
        <v>149</v>
      </c>
      <c r="C93" s="172" t="s">
        <v>150</v>
      </c>
      <c r="D93" s="172" t="s">
        <v>160</v>
      </c>
      <c r="E93" s="172" t="s">
        <v>161</v>
      </c>
    </row>
    <row r="94" spans="1:39" s="172" customFormat="1" ht="6" hidden="1">
      <c r="A94" s="172" t="s">
        <v>162</v>
      </c>
      <c r="B94" s="173">
        <v>537</v>
      </c>
      <c r="C94" s="173">
        <v>268</v>
      </c>
      <c r="D94" s="173">
        <v>537</v>
      </c>
      <c r="E94" s="173">
        <v>268</v>
      </c>
      <c r="F94" s="172" t="s">
        <v>163</v>
      </c>
      <c r="G94" s="173"/>
    </row>
    <row r="95" spans="1:39" s="172" customFormat="1" ht="6" hidden="1">
      <c r="A95" s="172" t="s">
        <v>164</v>
      </c>
      <c r="B95" s="173">
        <v>684</v>
      </c>
      <c r="C95" s="173">
        <v>342</v>
      </c>
      <c r="D95" s="173">
        <v>684</v>
      </c>
      <c r="E95" s="173">
        <v>342</v>
      </c>
      <c r="F95" s="172" t="s">
        <v>163</v>
      </c>
      <c r="G95" s="173"/>
    </row>
    <row r="96" spans="1:39" s="172" customFormat="1" ht="6" hidden="1">
      <c r="A96" s="172" t="s">
        <v>165</v>
      </c>
      <c r="B96" s="173">
        <v>889</v>
      </c>
      <c r="C96" s="173">
        <v>445</v>
      </c>
      <c r="D96" s="173">
        <v>889</v>
      </c>
      <c r="E96" s="173">
        <v>445</v>
      </c>
      <c r="F96" s="172" t="s">
        <v>163</v>
      </c>
      <c r="G96" s="173"/>
    </row>
    <row r="97" spans="1:7" s="172" customFormat="1" ht="6" hidden="1">
      <c r="A97" s="172" t="s">
        <v>166</v>
      </c>
      <c r="B97" s="173">
        <v>231</v>
      </c>
      <c r="C97" s="173">
        <v>115</v>
      </c>
      <c r="D97" s="173">
        <v>231</v>
      </c>
      <c r="E97" s="173">
        <v>115</v>
      </c>
      <c r="F97" s="172" t="s">
        <v>163</v>
      </c>
      <c r="G97" s="173"/>
    </row>
    <row r="98" spans="1:7" s="172" customFormat="1" ht="6" hidden="1">
      <c r="A98" s="172" t="s">
        <v>19</v>
      </c>
      <c r="B98" s="173">
        <v>226</v>
      </c>
      <c r="C98" s="173">
        <v>113</v>
      </c>
      <c r="D98" s="173">
        <v>226</v>
      </c>
      <c r="E98" s="173">
        <v>113</v>
      </c>
      <c r="F98" s="172" t="s">
        <v>163</v>
      </c>
      <c r="G98" s="173"/>
    </row>
    <row r="99" spans="1:7" s="172" customFormat="1" ht="6" hidden="1">
      <c r="A99" s="172" t="s">
        <v>167</v>
      </c>
      <c r="B99" s="173">
        <v>564</v>
      </c>
      <c r="C99" s="173">
        <v>282</v>
      </c>
      <c r="D99" s="173">
        <v>564</v>
      </c>
      <c r="E99" s="173">
        <v>282</v>
      </c>
      <c r="F99" s="172" t="s">
        <v>163</v>
      </c>
      <c r="G99" s="173"/>
    </row>
    <row r="100" spans="1:7" s="172" customFormat="1" ht="6" hidden="1">
      <c r="A100" s="172" t="s">
        <v>168</v>
      </c>
      <c r="B100" s="173">
        <v>710</v>
      </c>
      <c r="C100" s="173">
        <v>355</v>
      </c>
      <c r="D100" s="173">
        <v>710</v>
      </c>
      <c r="E100" s="173">
        <v>355</v>
      </c>
      <c r="F100" s="172" t="s">
        <v>163</v>
      </c>
      <c r="G100" s="173"/>
    </row>
    <row r="101" spans="1:7" s="172" customFormat="1" ht="6" hidden="1">
      <c r="A101" s="172" t="s">
        <v>169</v>
      </c>
      <c r="B101" s="173">
        <v>1133</v>
      </c>
      <c r="C101" s="173">
        <v>567</v>
      </c>
      <c r="D101" s="173">
        <v>1133</v>
      </c>
      <c r="E101" s="173">
        <v>567</v>
      </c>
      <c r="F101" s="172" t="s">
        <v>163</v>
      </c>
      <c r="G101" s="173"/>
    </row>
    <row r="102" spans="1:7" s="172" customFormat="1" ht="6" hidden="1">
      <c r="A102" s="172" t="s">
        <v>52</v>
      </c>
      <c r="B102" s="173">
        <v>0</v>
      </c>
      <c r="C102" s="173">
        <v>0</v>
      </c>
      <c r="D102" s="173">
        <v>27</v>
      </c>
      <c r="E102" s="173">
        <v>13</v>
      </c>
      <c r="F102" s="172" t="s">
        <v>170</v>
      </c>
      <c r="G102" s="173"/>
    </row>
    <row r="103" spans="1:7" s="172" customFormat="1" ht="6" hidden="1">
      <c r="A103" s="172" t="s">
        <v>171</v>
      </c>
      <c r="B103" s="173">
        <v>0</v>
      </c>
      <c r="C103" s="173">
        <v>0</v>
      </c>
      <c r="D103" s="173">
        <v>27</v>
      </c>
      <c r="E103" s="173">
        <v>13</v>
      </c>
      <c r="F103" s="172" t="s">
        <v>170</v>
      </c>
      <c r="G103" s="173"/>
    </row>
    <row r="104" spans="1:7" s="172" customFormat="1" ht="6" hidden="1">
      <c r="A104" s="172" t="s">
        <v>20</v>
      </c>
      <c r="B104" s="173">
        <v>320</v>
      </c>
      <c r="C104" s="173">
        <v>160</v>
      </c>
      <c r="D104" s="173">
        <v>320</v>
      </c>
      <c r="E104" s="173">
        <v>160</v>
      </c>
      <c r="F104" s="172" t="s">
        <v>163</v>
      </c>
      <c r="G104" s="173"/>
    </row>
    <row r="105" spans="1:7" s="172" customFormat="1" ht="6" hidden="1">
      <c r="A105" s="172" t="s">
        <v>21</v>
      </c>
      <c r="B105" s="173">
        <v>339</v>
      </c>
      <c r="C105" s="173">
        <v>169</v>
      </c>
      <c r="D105" s="173">
        <v>339</v>
      </c>
      <c r="E105" s="173">
        <v>169</v>
      </c>
      <c r="F105" s="172" t="s">
        <v>163</v>
      </c>
      <c r="G105" s="173"/>
    </row>
    <row r="106" spans="1:7" s="172" customFormat="1" ht="6" hidden="1">
      <c r="A106" s="172" t="s">
        <v>22</v>
      </c>
      <c r="B106" s="173">
        <v>311</v>
      </c>
      <c r="C106" s="173">
        <v>156</v>
      </c>
      <c r="D106" s="173">
        <v>311</v>
      </c>
      <c r="E106" s="173">
        <v>156</v>
      </c>
      <c r="F106" s="172" t="s">
        <v>163</v>
      </c>
      <c r="G106" s="173"/>
    </row>
    <row r="107" spans="1:7" s="172" customFormat="1" ht="6" hidden="1">
      <c r="A107" s="172" t="s">
        <v>23</v>
      </c>
      <c r="B107" s="173">
        <v>137</v>
      </c>
      <c r="C107" s="173">
        <v>68</v>
      </c>
      <c r="D107" s="173">
        <v>137</v>
      </c>
      <c r="E107" s="173">
        <v>68</v>
      </c>
      <c r="F107" s="172" t="s">
        <v>163</v>
      </c>
      <c r="G107" s="173"/>
    </row>
    <row r="108" spans="1:7" s="172" customFormat="1" ht="6" hidden="1">
      <c r="A108" s="172" t="s">
        <v>24</v>
      </c>
      <c r="B108" s="173">
        <v>508</v>
      </c>
      <c r="C108" s="173">
        <v>254</v>
      </c>
      <c r="D108" s="173">
        <v>508</v>
      </c>
      <c r="E108" s="173">
        <v>254</v>
      </c>
      <c r="F108" s="172" t="s">
        <v>163</v>
      </c>
      <c r="G108" s="173"/>
    </row>
    <row r="109" spans="1:7" s="172" customFormat="1" ht="6" hidden="1">
      <c r="A109" s="172" t="s">
        <v>25</v>
      </c>
      <c r="B109" s="173">
        <v>204</v>
      </c>
      <c r="C109" s="173">
        <v>102</v>
      </c>
      <c r="D109" s="173">
        <v>204</v>
      </c>
      <c r="E109" s="173">
        <v>102</v>
      </c>
      <c r="F109" s="172" t="s">
        <v>163</v>
      </c>
      <c r="G109" s="173"/>
    </row>
    <row r="110" spans="1:7" s="172" customFormat="1" ht="6" hidden="1">
      <c r="A110" s="172" t="s">
        <v>26</v>
      </c>
      <c r="B110" s="173">
        <v>148</v>
      </c>
      <c r="C110" s="173">
        <v>74</v>
      </c>
      <c r="D110" s="173">
        <v>148</v>
      </c>
      <c r="E110" s="173">
        <v>74</v>
      </c>
      <c r="F110" s="172" t="s">
        <v>163</v>
      </c>
      <c r="G110" s="173"/>
    </row>
    <row r="111" spans="1:7" s="172" customFormat="1" ht="6" hidden="1">
      <c r="A111" s="172" t="s">
        <v>27</v>
      </c>
      <c r="B111" s="173"/>
      <c r="C111" s="173">
        <v>282</v>
      </c>
      <c r="D111" s="173"/>
      <c r="E111" s="173">
        <v>282</v>
      </c>
      <c r="F111" s="172" t="s">
        <v>163</v>
      </c>
      <c r="G111" s="173"/>
    </row>
    <row r="112" spans="1:7" s="172" customFormat="1" ht="6" hidden="1">
      <c r="A112" s="172" t="s">
        <v>172</v>
      </c>
      <c r="B112" s="173">
        <v>33</v>
      </c>
      <c r="C112" s="173">
        <v>16</v>
      </c>
      <c r="D112" s="173">
        <v>33</v>
      </c>
      <c r="E112" s="173">
        <v>16</v>
      </c>
      <c r="F112" s="172" t="s">
        <v>163</v>
      </c>
      <c r="G112" s="173"/>
    </row>
    <row r="113" spans="1:7" s="172" customFormat="1" ht="6" hidden="1">
      <c r="A113" s="172" t="s">
        <v>28</v>
      </c>
      <c r="B113" s="173">
        <v>475</v>
      </c>
      <c r="C113" s="173">
        <v>237</v>
      </c>
      <c r="D113" s="173">
        <v>475</v>
      </c>
      <c r="E113" s="173">
        <v>237</v>
      </c>
      <c r="F113" s="172" t="s">
        <v>163</v>
      </c>
      <c r="G113" s="173"/>
    </row>
    <row r="114" spans="1:7" s="172" customFormat="1" ht="6" hidden="1">
      <c r="A114" s="172" t="s">
        <v>29</v>
      </c>
      <c r="B114" s="173">
        <v>638</v>
      </c>
      <c r="C114" s="173">
        <v>319</v>
      </c>
      <c r="D114" s="173">
        <v>638</v>
      </c>
      <c r="E114" s="173">
        <v>319</v>
      </c>
      <c r="F114" s="172" t="s">
        <v>163</v>
      </c>
      <c r="G114" s="173"/>
    </row>
    <row r="115" spans="1:7" s="172" customFormat="1" ht="6" hidden="1">
      <c r="A115" s="172" t="s">
        <v>30</v>
      </c>
      <c r="B115" s="173">
        <f>D115*$AG$5</f>
        <v>0</v>
      </c>
      <c r="C115" s="173">
        <f>E115*$AG$5</f>
        <v>0</v>
      </c>
      <c r="D115" s="173">
        <v>38</v>
      </c>
      <c r="E115" s="173">
        <v>19</v>
      </c>
      <c r="F115" s="172" t="s">
        <v>170</v>
      </c>
      <c r="G115" s="173"/>
    </row>
    <row r="116" spans="1:7" s="172" customFormat="1" ht="6" hidden="1">
      <c r="A116" s="172" t="s">
        <v>31</v>
      </c>
      <c r="B116" s="173">
        <f>D116*$AG$5</f>
        <v>0</v>
      </c>
      <c r="C116" s="173">
        <f t="shared" ref="C116:C128" si="0">E116*$AG$5</f>
        <v>0</v>
      </c>
      <c r="D116" s="173">
        <v>40</v>
      </c>
      <c r="E116" s="173">
        <v>20</v>
      </c>
      <c r="F116" s="172" t="s">
        <v>170</v>
      </c>
      <c r="G116" s="173"/>
    </row>
    <row r="117" spans="1:7" s="172" customFormat="1" ht="6" hidden="1">
      <c r="A117" s="172" t="s">
        <v>32</v>
      </c>
      <c r="B117" s="173">
        <f t="shared" ref="B117:B128" si="1">D117*$AG$5</f>
        <v>0</v>
      </c>
      <c r="C117" s="173">
        <f t="shared" si="0"/>
        <v>0</v>
      </c>
      <c r="D117" s="173">
        <v>38</v>
      </c>
      <c r="E117" s="173">
        <v>19</v>
      </c>
      <c r="F117" s="172" t="s">
        <v>170</v>
      </c>
      <c r="G117" s="173"/>
    </row>
    <row r="118" spans="1:7" s="172" customFormat="1" ht="6" hidden="1">
      <c r="A118" s="172" t="s">
        <v>33</v>
      </c>
      <c r="B118" s="173">
        <f t="shared" si="1"/>
        <v>0</v>
      </c>
      <c r="C118" s="173">
        <f t="shared" si="0"/>
        <v>0</v>
      </c>
      <c r="D118" s="173">
        <v>48</v>
      </c>
      <c r="E118" s="173">
        <v>24</v>
      </c>
      <c r="F118" s="172" t="s">
        <v>170</v>
      </c>
      <c r="G118" s="173"/>
    </row>
    <row r="119" spans="1:7" s="172" customFormat="1" ht="6" hidden="1">
      <c r="A119" s="172" t="s">
        <v>34</v>
      </c>
      <c r="B119" s="173">
        <f t="shared" si="1"/>
        <v>0</v>
      </c>
      <c r="C119" s="173">
        <f t="shared" si="0"/>
        <v>0</v>
      </c>
      <c r="D119" s="173">
        <v>43</v>
      </c>
      <c r="E119" s="173">
        <v>21</v>
      </c>
      <c r="F119" s="172" t="s">
        <v>170</v>
      </c>
      <c r="G119" s="173"/>
    </row>
    <row r="120" spans="1:7" s="172" customFormat="1" ht="6" hidden="1">
      <c r="A120" s="172" t="s">
        <v>35</v>
      </c>
      <c r="B120" s="173">
        <f t="shared" si="1"/>
        <v>0</v>
      </c>
      <c r="C120" s="173">
        <f t="shared" si="0"/>
        <v>0</v>
      </c>
      <c r="D120" s="173">
        <v>36</v>
      </c>
      <c r="E120" s="173">
        <v>18</v>
      </c>
      <c r="F120" s="172" t="s">
        <v>170</v>
      </c>
      <c r="G120" s="173"/>
    </row>
    <row r="121" spans="1:7" s="172" customFormat="1" ht="6" hidden="1">
      <c r="A121" s="172" t="s">
        <v>173</v>
      </c>
      <c r="B121" s="173">
        <f t="shared" si="1"/>
        <v>0</v>
      </c>
      <c r="C121" s="173">
        <f t="shared" si="0"/>
        <v>0</v>
      </c>
      <c r="D121" s="173">
        <v>37</v>
      </c>
      <c r="E121" s="173">
        <v>19</v>
      </c>
      <c r="F121" s="172" t="s">
        <v>170</v>
      </c>
      <c r="G121" s="173"/>
    </row>
    <row r="122" spans="1:7" s="172" customFormat="1" ht="6" hidden="1">
      <c r="A122" s="172" t="s">
        <v>174</v>
      </c>
      <c r="B122" s="173">
        <f t="shared" si="1"/>
        <v>0</v>
      </c>
      <c r="C122" s="173">
        <f t="shared" si="0"/>
        <v>0</v>
      </c>
      <c r="D122" s="173">
        <v>35</v>
      </c>
      <c r="E122" s="173">
        <v>18</v>
      </c>
      <c r="F122" s="172" t="s">
        <v>170</v>
      </c>
      <c r="G122" s="173"/>
    </row>
    <row r="123" spans="1:7" s="172" customFormat="1" ht="6" hidden="1">
      <c r="A123" s="172" t="s">
        <v>175</v>
      </c>
      <c r="B123" s="173">
        <f t="shared" si="1"/>
        <v>0</v>
      </c>
      <c r="C123" s="173">
        <f t="shared" si="0"/>
        <v>0</v>
      </c>
      <c r="D123" s="173">
        <v>37</v>
      </c>
      <c r="E123" s="173">
        <v>19</v>
      </c>
      <c r="F123" s="172" t="s">
        <v>170</v>
      </c>
      <c r="G123" s="173"/>
    </row>
    <row r="124" spans="1:7" s="172" customFormat="1" ht="6" hidden="1">
      <c r="A124" s="172" t="s">
        <v>176</v>
      </c>
      <c r="B124" s="173">
        <f t="shared" si="1"/>
        <v>0</v>
      </c>
      <c r="C124" s="173">
        <f t="shared" si="0"/>
        <v>0</v>
      </c>
      <c r="D124" s="173">
        <v>35</v>
      </c>
      <c r="E124" s="173">
        <v>18</v>
      </c>
      <c r="F124" s="172" t="s">
        <v>170</v>
      </c>
      <c r="G124" s="173"/>
    </row>
    <row r="125" spans="1:7" s="172" customFormat="1" ht="6" hidden="1">
      <c r="A125" s="172" t="s">
        <v>177</v>
      </c>
      <c r="B125" s="173">
        <f t="shared" si="1"/>
        <v>0</v>
      </c>
      <c r="C125" s="173">
        <f t="shared" si="0"/>
        <v>0</v>
      </c>
      <c r="D125" s="173">
        <v>37</v>
      </c>
      <c r="E125" s="173">
        <v>19</v>
      </c>
      <c r="F125" s="172" t="s">
        <v>170</v>
      </c>
      <c r="G125" s="173"/>
    </row>
    <row r="126" spans="1:7" s="172" customFormat="1" ht="6" hidden="1">
      <c r="A126" s="172" t="s">
        <v>178</v>
      </c>
      <c r="B126" s="173">
        <f t="shared" si="1"/>
        <v>0</v>
      </c>
      <c r="C126" s="173">
        <f t="shared" si="0"/>
        <v>0</v>
      </c>
      <c r="D126" s="173">
        <v>35</v>
      </c>
      <c r="E126" s="173">
        <v>18</v>
      </c>
      <c r="F126" s="172" t="s">
        <v>170</v>
      </c>
      <c r="G126" s="173"/>
    </row>
    <row r="127" spans="1:7" s="172" customFormat="1" ht="6" hidden="1">
      <c r="A127" s="172" t="s">
        <v>179</v>
      </c>
      <c r="B127" s="173">
        <f t="shared" si="1"/>
        <v>0</v>
      </c>
      <c r="C127" s="173">
        <f t="shared" si="0"/>
        <v>0</v>
      </c>
      <c r="D127" s="173">
        <v>37</v>
      </c>
      <c r="E127" s="173">
        <v>19</v>
      </c>
      <c r="F127" s="172" t="s">
        <v>170</v>
      </c>
      <c r="G127" s="173"/>
    </row>
    <row r="128" spans="1:7" s="172" customFormat="1" ht="6" hidden="1">
      <c r="A128" s="172" t="s">
        <v>180</v>
      </c>
      <c r="B128" s="173">
        <f t="shared" si="1"/>
        <v>0</v>
      </c>
      <c r="C128" s="173">
        <f t="shared" si="0"/>
        <v>0</v>
      </c>
      <c r="D128" s="173">
        <v>35</v>
      </c>
      <c r="E128" s="173">
        <v>18</v>
      </c>
      <c r="F128" s="172" t="s">
        <v>170</v>
      </c>
      <c r="G128" s="173"/>
    </row>
    <row r="129" spans="1:7" s="172" customFormat="1" ht="6" hidden="1"/>
    <row r="130" spans="1:7" s="172" customFormat="1" ht="6" hidden="1">
      <c r="A130" s="172" t="s">
        <v>152</v>
      </c>
      <c r="B130" s="172" t="s">
        <v>181</v>
      </c>
    </row>
    <row r="131" spans="1:7" s="172" customFormat="1" ht="6" hidden="1">
      <c r="A131" s="172" t="s">
        <v>153</v>
      </c>
      <c r="B131" s="172">
        <v>0</v>
      </c>
      <c r="C131" s="172" t="b">
        <v>0</v>
      </c>
      <c r="D131" s="172" t="b">
        <v>0</v>
      </c>
      <c r="E131" s="172" t="b">
        <v>0</v>
      </c>
      <c r="F131" s="172">
        <v>0</v>
      </c>
      <c r="G131" s="172">
        <v>0</v>
      </c>
    </row>
    <row r="132" spans="1:7" s="172" customFormat="1" ht="6" hidden="1">
      <c r="A132" s="172" t="s">
        <v>154</v>
      </c>
    </row>
    <row r="133" spans="1:7" s="172" customFormat="1" ht="6" hidden="1">
      <c r="A133" s="172" t="s">
        <v>155</v>
      </c>
    </row>
    <row r="134" spans="1:7" s="172" customFormat="1" ht="6" hidden="1">
      <c r="A134" s="172" t="s">
        <v>156</v>
      </c>
    </row>
    <row r="135" spans="1:7" s="172" customFormat="1" ht="6" hidden="1">
      <c r="A135" s="172" t="s">
        <v>157</v>
      </c>
    </row>
    <row r="136" spans="1:7" s="172" customFormat="1" ht="6" hidden="1">
      <c r="A136" s="172" t="s">
        <v>158</v>
      </c>
    </row>
    <row r="137" spans="1:7" s="172" customFormat="1" ht="6" hidden="1">
      <c r="A137" s="172" t="s">
        <v>159</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type="list" allowBlank="1" showInputMessage="1" showErrorMessage="1" sqref="L5:AB5" xr:uid="{E974C3DA-7B24-4246-9C5C-5066D02C0BE3}">
      <formula1>$A$94:$A$128</formula1>
    </dataValidation>
    <dataValidation type="list" allowBlank="1" showInputMessage="1" showErrorMessage="1" sqref="H48:J48" xr:uid="{6C0E0217-C06A-4AE0-BE62-DECD69E79F73}">
      <formula1>$A$136:$A$137</formula1>
    </dataValidation>
    <dataValidation type="list" allowBlank="1" showInputMessage="1" showErrorMessage="1" sqref="H14:J14" xr:uid="{F02B7751-1A8B-4C87-9A5A-D984712C0DBC}">
      <formula1>$A$130:$A$135</formula1>
    </dataValidation>
    <dataValidation imeMode="halfAlpha" allowBlank="1" showInputMessage="1" showErrorMessage="1" sqref="S47:V47 AD46:AH46 S46:X46 J46:N47 AM46" xr:uid="{1C752CB3-D2FD-4960-AD49-599F5A7C10EE}"/>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（はじめにお読みください）本申請書の使い方</vt:lpstr>
      <vt:lpstr>総括表</vt:lpstr>
      <vt:lpstr>申請額一覧 </vt:lpstr>
      <vt:lpstr>個票１</vt:lpstr>
      <vt:lpstr>個票2</vt:lpstr>
      <vt:lpstr>個票3</vt:lpstr>
      <vt:lpstr>個票4</vt:lpstr>
      <vt:lpstr>個票１!Print_Area</vt:lpstr>
      <vt:lpstr>個票2!Print_Area</vt:lpstr>
      <vt:lpstr>個票3!Print_Area</vt:lpstr>
      <vt:lpstr>個票4!Print_Area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2022-06-13T04:52:12Z</cp:lastPrinted>
  <dcterms:created xsi:type="dcterms:W3CDTF">2018-06-19T01:27:02Z</dcterms:created>
  <dcterms:modified xsi:type="dcterms:W3CDTF">2022-06-20T08:10:09Z</dcterms:modified>
</cp:coreProperties>
</file>