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8556" activeTab="0"/>
  </bookViews>
  <sheets>
    <sheet name="Sheet1" sheetId="1" r:id="rId1"/>
  </sheets>
  <definedNames>
    <definedName name="_６２">#REF!</definedName>
    <definedName name="_xlnm.Print_Area" localSheetId="0">'Sheet1'!$A$1:$Q$206</definedName>
  </definedNames>
  <calcPr fullCalcOnLoad="1"/>
</workbook>
</file>

<file path=xl/sharedStrings.xml><?xml version="1.0" encoding="utf-8"?>
<sst xmlns="http://schemas.openxmlformats.org/spreadsheetml/2006/main" count="249" uniqueCount="157">
  <si>
    <t>面積</t>
  </si>
  <si>
    <t>S4以前</t>
  </si>
  <si>
    <t>S5～23</t>
  </si>
  <si>
    <t>S25～29</t>
  </si>
  <si>
    <t>S30～34</t>
  </si>
  <si>
    <t>S35～62</t>
  </si>
  <si>
    <t>S63～H2</t>
  </si>
  <si>
    <t>H3～H6</t>
  </si>
  <si>
    <t>H7以降</t>
  </si>
  <si>
    <t>人</t>
  </si>
  <si>
    <t>人口密度</t>
  </si>
  <si>
    <t>年　次</t>
  </si>
  <si>
    <t>総　数</t>
  </si>
  <si>
    <t>男</t>
  </si>
  <si>
    <t>女</t>
  </si>
  <si>
    <t>増加数</t>
  </si>
  <si>
    <t>明治15年</t>
  </si>
  <si>
    <t xml:space="preserve">   ･･･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</si>
  <si>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</si>
  <si>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</si>
  <si>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</si>
  <si>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</si>
  <si>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</si>
  <si>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</si>
  <si>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</si>
  <si>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</si>
  <si>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</si>
  <si>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</si>
  <si>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</si>
  <si>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</si>
  <si>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</si>
  <si>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</si>
  <si>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</si>
  <si>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</si>
  <si>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</si>
  <si>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</si>
  <si>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</si>
  <si>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>　35</t>
  </si>
  <si>
    <t>　36</t>
  </si>
  <si>
    <t>　37</t>
  </si>
  <si>
    <t>　38</t>
  </si>
  <si>
    <t>　39</t>
  </si>
  <si>
    <t xml:space="preserve">     42</t>
  </si>
  <si>
    <t xml:space="preserve">     43</t>
  </si>
  <si>
    <t xml:space="preserve">     44</t>
  </si>
  <si>
    <t xml:space="preserve">      2 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</si>
  <si>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</si>
  <si>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</si>
  <si>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</si>
  <si>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</si>
  <si>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</si>
  <si>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</si>
  <si>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</si>
  <si>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</si>
  <si>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</si>
  <si>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</si>
  <si>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</si>
  <si>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</si>
  <si>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 xml:space="preserve">      2</t>
  </si>
  <si>
    <t>　　  6　　</t>
  </si>
  <si>
    <t xml:space="preserve">     15</t>
  </si>
  <si>
    <t xml:space="preserve">     17</t>
  </si>
  <si>
    <t>･･･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</si>
  <si>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</si>
  <si>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</si>
  <si>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</si>
  <si>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</si>
  <si>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</si>
  <si>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</si>
  <si>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25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</si>
  <si>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</si>
  <si>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</si>
  <si>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</si>
  <si>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</si>
  <si>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</si>
  <si>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</si>
  <si>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</si>
  <si>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</si>
  <si>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</si>
  <si>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</si>
  <si>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38</t>
  </si>
  <si>
    <t xml:space="preserve">     40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</si>
  <si>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</si>
  <si>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</si>
  <si>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</si>
  <si>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</si>
  <si>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</si>
  <si>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</si>
  <si>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52</t>
  </si>
  <si>
    <t xml:space="preserve">     53 </t>
  </si>
  <si>
    <t xml:space="preserve">     54</t>
  </si>
  <si>
    <t xml:space="preserve">     55</t>
  </si>
  <si>
    <t xml:space="preserve">     57</t>
  </si>
  <si>
    <t xml:space="preserve">     58</t>
  </si>
  <si>
    <t xml:space="preserve">     60</t>
  </si>
  <si>
    <t xml:space="preserve">     62</t>
  </si>
  <si>
    <t xml:space="preserve">     63</t>
  </si>
  <si>
    <t>平成 元</t>
  </si>
  <si>
    <t>　　 11</t>
  </si>
  <si>
    <t>　　 12</t>
  </si>
  <si>
    <t xml:space="preserve">     39</t>
  </si>
  <si>
    <t xml:space="preserve">     37</t>
  </si>
  <si>
    <t>　　 41</t>
  </si>
  <si>
    <t xml:space="preserve">    第４章  人          口</t>
  </si>
  <si>
    <t>戸数又は  世帯数※</t>
  </si>
  <si>
    <t>女100人に対する男</t>
  </si>
  <si>
    <t>１.  人      口      の      推      移</t>
  </si>
  <si>
    <t xml:space="preserve">     16</t>
  </si>
  <si>
    <r>
      <t>１.  人    口    の    推    移　</t>
    </r>
    <r>
      <rPr>
        <sz val="16"/>
        <rFont val="ＭＳ 明朝"/>
        <family val="1"/>
      </rPr>
      <t>（続）</t>
    </r>
  </si>
  <si>
    <t>　口　(人)</t>
  </si>
  <si>
    <t>(人)</t>
  </si>
  <si>
    <t>　調査時点は、太字で掲載した国勢調査は各調査年次の10月1日である。昭和19年以降については、昭和19年－2月</t>
  </si>
  <si>
    <t>10月1日現在である。</t>
  </si>
  <si>
    <t>22日、昭和20年－11月1日、昭和21年－4月26日、昭和23年－8月1日、昭和27年～39年－3月31日、昭和41年以降－</t>
  </si>
  <si>
    <t>　本表の人口は次の資料に基づく。即ち、明治15年～大正 9年は本籍人口を基に、出入寄留者その他の人員を加除</t>
  </si>
  <si>
    <t>算出した「現住人口」、大正10年～昭和16年は警察の「戸籍調査」、昭和17年、同18年は資料名不明、昭和19年～</t>
  </si>
  <si>
    <t>同21年は「人口調査」、昭和23年は「常住人口調査」、昭和27年～同40年は「住民登録」及び「外国人登録」、</t>
  </si>
  <si>
    <t>て現在人口であるが、昭和19年は軍人軍属を、昭和20年は軍人軍属及び外国人を、昭和21年は外国人及び本国に帰</t>
  </si>
  <si>
    <t>還を希望する朝鮮、台湾及び沖縄の人を、昭和22年以降は外国人のうち連合国軍関係及び外交使節団等を含まない。</t>
  </si>
  <si>
    <t>増加率   (人口1,000人当たり)</t>
  </si>
  <si>
    <t>(1k㎡当たり)</t>
  </si>
  <si>
    <t>昭和 元</t>
  </si>
  <si>
    <t xml:space="preserve">  　※「戸数又は世帯数」欄の国勢調査時及び昭和20年以降はすべて世帯数である。</t>
  </si>
  <si>
    <t>(注)増加数（率）：国勢調査(太字)実施年の人口増加数は､前回国勢調査以降5年間の年平均増加数､増加率は､前回国勢調査</t>
  </si>
  <si>
    <t>　　　　　　　　　以降5年間の各年ごとの増減数を調整し算出している。(ただし､昭和22年は7年間､昭和25年は3年間)</t>
  </si>
  <si>
    <t>　　人 口 密 度 ：人口密度算出に用いた面積は､明治20年～昭和4年－3,730.09k㎡､昭和5年～23年－3,688.60k㎡､昭和25年</t>
  </si>
  <si>
    <t>　　 　　　　　　 ～29年－3,687.97k㎡､昭和30年～34年－3,692.11K㎡､昭和35年～62年－3,692.15K㎡､昭和63年～平成2年</t>
  </si>
  <si>
    <t xml:space="preserve">     24</t>
  </si>
  <si>
    <t xml:space="preserve">     51</t>
  </si>
  <si>
    <t>　　 13</t>
  </si>
  <si>
    <t xml:space="preserve">     26</t>
  </si>
  <si>
    <t xml:space="preserve">     28</t>
  </si>
  <si>
    <t xml:space="preserve">     29</t>
  </si>
  <si>
    <t xml:space="preserve">     56</t>
  </si>
  <si>
    <t>　40</t>
  </si>
  <si>
    <t xml:space="preserve">     59</t>
  </si>
  <si>
    <t>　41</t>
  </si>
  <si>
    <t>　42</t>
  </si>
  <si>
    <t>　43</t>
  </si>
  <si>
    <t>　44</t>
  </si>
  <si>
    <t>　　 　　　　　　 －3,691.41k㎡､平成3年～6年－3,690.40k㎡､平成7年～25年－3,691.09k㎡、平成26年以降－3,690.94k㎡</t>
  </si>
  <si>
    <t>　　 　　　　　　 を用いて一律に算出した。</t>
  </si>
  <si>
    <t>　　 　　　　　　 これらの面積はいずれも国土交通省国土地理院(旧陸軍参謀本部陸地測量部)調査による。</t>
  </si>
  <si>
    <t>令和 元</t>
  </si>
  <si>
    <t>昭和41年～令和2年は「推計人口」である。「国勢調査」及び「人口調査」の人口は昭和23年の常住人口を除き全</t>
  </si>
  <si>
    <t>r544,981</t>
  </si>
  <si>
    <t>r1,324,473</t>
  </si>
  <si>
    <t>r623,926</t>
  </si>
  <si>
    <t>r700,547</t>
  </si>
  <si>
    <t>r△7,969</t>
  </si>
  <si>
    <t>r△5.91</t>
  </si>
  <si>
    <t>r89.1</t>
  </si>
  <si>
    <t>r359</t>
  </si>
  <si>
    <t>資料：県統計分析課「奈良県推計人口年報」</t>
  </si>
  <si>
    <t>大正 元年</t>
  </si>
  <si>
    <t>昭和 21年</t>
  </si>
  <si>
    <t>昭和 61年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</si>
</sst>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,&quot;&quot;"/>
    <numFmt numFmtId="177" formatCode="0.00;&quot;△&quot;0.00;&quot;&quot;"/>
    <numFmt numFmtId="178" formatCode="####.0"/>
    <numFmt numFmtId="179" formatCode="#,##0;&quot;△&quot;#,##0;&quot;&quot;"/>
    <numFmt numFmtId="180" formatCode="#.#0;&quot;△&quot;#.#0;&quot;&quot;"/>
    <numFmt numFmtId="181" formatCode="#,##0;&quot;△&quot;#,##0;"/>
    <numFmt numFmtId="182" formatCode="#,##0.00;&quot;△&quot;#,##0.00;"/>
    <numFmt numFmtId="183" formatCode="#,##0;&quot;△&quot;#,##0;&quot;－&quot;"/>
    <numFmt numFmtId="184" formatCode="0.00;&quot;△ &quot;0.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1">
    <font>
      <sz val="12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b/>
      <sz val="16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22"/>
      <name val="ＭＳ ゴシック"/>
      <family val="3"/>
    </font>
    <font>
      <sz val="1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176" fontId="1" fillId="0" borderId="13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vertical="center"/>
      <protection locked="0"/>
    </xf>
    <xf numFmtId="178" fontId="1" fillId="0" borderId="13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 locked="0"/>
    </xf>
    <xf numFmtId="178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180" fontId="1" fillId="0" borderId="0" xfId="0" applyNumberFormat="1" applyFont="1" applyBorder="1" applyAlignment="1" applyProtection="1">
      <alignment vertical="center"/>
      <protection locked="0"/>
    </xf>
    <xf numFmtId="178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Alignment="1" applyProtection="1" quotePrefix="1">
      <alignment horizontal="center" vertical="center"/>
      <protection locked="0"/>
    </xf>
    <xf numFmtId="181" fontId="1" fillId="0" borderId="12" xfId="0" applyNumberFormat="1" applyFont="1" applyBorder="1" applyAlignment="1" applyProtection="1">
      <alignment vertical="center"/>
      <protection locked="0"/>
    </xf>
    <xf numFmtId="181" fontId="1" fillId="0" borderId="0" xfId="0" applyNumberFormat="1" applyFont="1" applyAlignment="1" applyProtection="1">
      <alignment vertical="center"/>
      <protection locked="0"/>
    </xf>
    <xf numFmtId="181" fontId="1" fillId="0" borderId="0" xfId="0" applyNumberFormat="1" applyFont="1" applyBorder="1" applyAlignment="1" applyProtection="1">
      <alignment vertical="center"/>
      <protection locked="0"/>
    </xf>
    <xf numFmtId="182" fontId="1" fillId="0" borderId="0" xfId="0" applyNumberFormat="1" applyFont="1" applyBorder="1" applyAlignment="1" applyProtection="1">
      <alignment vertical="center"/>
      <protection locked="0"/>
    </xf>
    <xf numFmtId="182" fontId="1" fillId="0" borderId="0" xfId="0" applyNumberFormat="1" applyFont="1" applyAlignment="1" applyProtection="1">
      <alignment vertical="center"/>
      <protection locked="0"/>
    </xf>
    <xf numFmtId="3" fontId="1" fillId="0" borderId="15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>
      <alignment vertical="center"/>
      <protection locked="0"/>
    </xf>
    <xf numFmtId="179" fontId="1" fillId="0" borderId="16" xfId="0" applyNumberFormat="1" applyFont="1" applyBorder="1" applyAlignment="1" applyProtection="1">
      <alignment vertical="center"/>
      <protection locked="0"/>
    </xf>
    <xf numFmtId="178" fontId="1" fillId="0" borderId="16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179" fontId="1" fillId="0" borderId="0" xfId="0" applyNumberFormat="1" applyFont="1" applyBorder="1" applyAlignment="1" applyProtection="1">
      <alignment vertical="center"/>
      <protection locked="0"/>
    </xf>
    <xf numFmtId="0" fontId="1" fillId="0" borderId="17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178" fontId="7" fillId="0" borderId="0" xfId="0" applyNumberFormat="1" applyFont="1" applyAlignment="1" applyProtection="1">
      <alignment vertical="center"/>
      <protection locked="0"/>
    </xf>
    <xf numFmtId="180" fontId="1" fillId="0" borderId="0" xfId="0" applyNumberFormat="1" applyFont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9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184" fontId="7" fillId="0" borderId="0" xfId="0" applyNumberFormat="1" applyFont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3" fontId="7" fillId="0" borderId="15" xfId="0" applyNumberFormat="1" applyFont="1" applyBorder="1" applyAlignment="1" applyProtection="1">
      <alignment vertical="center"/>
      <protection locked="0"/>
    </xf>
    <xf numFmtId="3" fontId="7" fillId="0" borderId="1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7" fontId="7" fillId="0" borderId="16" xfId="0" applyNumberFormat="1" applyFont="1" applyBorder="1" applyAlignment="1" applyProtection="1">
      <alignment vertical="center"/>
      <protection locked="0"/>
    </xf>
    <xf numFmtId="178" fontId="7" fillId="0" borderId="16" xfId="0" applyNumberFormat="1" applyFont="1" applyBorder="1" applyAlignment="1" applyProtection="1">
      <alignment vertical="center"/>
      <protection locked="0"/>
    </xf>
    <xf numFmtId="0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right" vertical="center"/>
      <protection locked="0"/>
    </xf>
    <xf numFmtId="177" fontId="1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Alignment="1" applyProtection="1" quotePrefix="1">
      <alignment horizontal="left" vertical="center"/>
      <protection locked="0"/>
    </xf>
    <xf numFmtId="49" fontId="1" fillId="0" borderId="0" xfId="0" applyNumberFormat="1" applyFont="1" applyAlignment="1" applyProtection="1" quotePrefix="1">
      <alignment horizontal="left" vertical="center"/>
      <protection locked="0"/>
    </xf>
    <xf numFmtId="49" fontId="1" fillId="0" borderId="18" xfId="0" applyNumberFormat="1" applyFont="1" applyBorder="1" applyAlignment="1" applyProtection="1" quotePrefix="1">
      <alignment horizontal="left" vertical="center"/>
      <protection locked="0"/>
    </xf>
    <xf numFmtId="49" fontId="7" fillId="0" borderId="0" xfId="0" applyNumberFormat="1" applyFont="1" applyBorder="1" applyAlignment="1" applyProtection="1" quotePrefix="1">
      <alignment horizontal="left" vertical="center"/>
      <protection locked="0"/>
    </xf>
    <xf numFmtId="0" fontId="7" fillId="0" borderId="0" xfId="0" applyFont="1" applyAlignment="1">
      <alignment vertical="center"/>
    </xf>
    <xf numFmtId="0" fontId="1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 quotePrefix="1">
      <alignment horizontal="left" vertical="center"/>
      <protection locked="0"/>
    </xf>
    <xf numFmtId="0" fontId="6" fillId="0" borderId="19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right" vertical="center"/>
      <protection locked="0"/>
    </xf>
    <xf numFmtId="49" fontId="7" fillId="0" borderId="18" xfId="0" applyNumberFormat="1" applyFont="1" applyBorder="1" applyAlignment="1" applyProtection="1" quotePrefix="1">
      <alignment horizontal="left" vertical="center"/>
      <protection locked="0"/>
    </xf>
    <xf numFmtId="0" fontId="1" fillId="0" borderId="13" xfId="0" applyNumberFormat="1" applyFont="1" applyBorder="1" applyAlignment="1" applyProtection="1" quotePrefix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6" fillId="0" borderId="0" xfId="0" applyNumberFormat="1" applyFont="1" applyBorder="1" applyAlignment="1" applyProtection="1" quotePrefix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177" fontId="1" fillId="0" borderId="16" xfId="0" applyNumberFormat="1" applyFont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 quotePrefix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21" xfId="0" applyNumberFormat="1" applyFont="1" applyBorder="1" applyAlignment="1" applyProtection="1" quotePrefix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3" fontId="7" fillId="0" borderId="12" xfId="0" applyNumberFormat="1" applyFont="1" applyBorder="1" applyAlignment="1" applyProtection="1">
      <alignment horizontal="right" vertical="center"/>
      <protection locked="0"/>
    </xf>
    <xf numFmtId="0" fontId="1" fillId="0" borderId="21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3" fontId="49" fillId="0" borderId="15" xfId="0" applyNumberFormat="1" applyFont="1" applyBorder="1" applyAlignment="1" applyProtection="1">
      <alignment vertical="center"/>
      <protection locked="0"/>
    </xf>
    <xf numFmtId="3" fontId="49" fillId="0" borderId="16" xfId="0" applyNumberFormat="1" applyFont="1" applyBorder="1" applyAlignment="1" applyProtection="1">
      <alignment vertical="center"/>
      <protection locked="0"/>
    </xf>
    <xf numFmtId="179" fontId="49" fillId="0" borderId="16" xfId="0" applyNumberFormat="1" applyFont="1" applyBorder="1" applyAlignment="1" applyProtection="1">
      <alignment vertical="center"/>
      <protection locked="0"/>
    </xf>
    <xf numFmtId="177" fontId="49" fillId="0" borderId="16" xfId="0" applyNumberFormat="1" applyFont="1" applyBorder="1" applyAlignment="1" applyProtection="1">
      <alignment vertical="center"/>
      <protection locked="0"/>
    </xf>
    <xf numFmtId="178" fontId="49" fillId="0" borderId="16" xfId="0" applyNumberFormat="1" applyFont="1" applyBorder="1" applyAlignment="1" applyProtection="1">
      <alignment vertical="center"/>
      <protection locked="0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NumberFormat="1" applyFont="1" applyAlignment="1" applyProtection="1">
      <alignment horizontal="justify" vertical="center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6"/>
  <sheetViews>
    <sheetView tabSelected="1" view="pageBreakPreview" zoomScale="115" zoomScaleNormal="106" zoomScaleSheetLayoutView="115" zoomScalePageLayoutView="0" workbookViewId="0" topLeftCell="A1">
      <selection activeCell="A155" sqref="A155"/>
    </sheetView>
  </sheetViews>
  <sheetFormatPr defaultColWidth="9.00390625" defaultRowHeight="14.25"/>
  <cols>
    <col min="1" max="1" width="8.50390625" style="2" customWidth="1"/>
    <col min="2" max="2" width="9.75390625" style="2" customWidth="1"/>
    <col min="3" max="4" width="9.375" style="2" customWidth="1"/>
    <col min="5" max="5" width="10.375" style="2" bestFit="1" customWidth="1"/>
    <col min="6" max="6" width="9.50390625" style="2" bestFit="1" customWidth="1"/>
    <col min="7" max="7" width="9.875" style="2" customWidth="1"/>
    <col min="8" max="8" width="8.75390625" style="2" customWidth="1"/>
    <col min="9" max="9" width="9.375" style="2" customWidth="1"/>
    <col min="10" max="10" width="0" style="2" hidden="1" customWidth="1"/>
    <col min="11" max="11" width="9.25390625" style="2" hidden="1" customWidth="1"/>
    <col min="12" max="14" width="9.625" style="2" hidden="1" customWidth="1"/>
    <col min="15" max="15" width="9.375" style="2" hidden="1" customWidth="1"/>
    <col min="16" max="16" width="10.25390625" style="2" hidden="1" customWidth="1"/>
    <col min="17" max="17" width="0" style="2" hidden="1" customWidth="1"/>
    <col min="18" max="16384" width="9.00390625" style="2" customWidth="1"/>
  </cols>
  <sheetData>
    <row r="1" spans="1:16" s="87" customFormat="1" ht="29.25" customHeight="1">
      <c r="A1" s="131" t="s">
        <v>103</v>
      </c>
      <c r="B1" s="132"/>
      <c r="C1" s="132"/>
      <c r="D1" s="132"/>
      <c r="E1" s="132"/>
      <c r="F1" s="132"/>
      <c r="G1" s="86"/>
      <c r="J1" s="88" t="s">
        <v>0</v>
      </c>
      <c r="K1" s="89"/>
      <c r="L1" s="89"/>
      <c r="M1" s="89"/>
      <c r="N1" s="89"/>
      <c r="O1" s="85"/>
      <c r="P1" s="85"/>
    </row>
    <row r="2" spans="10:17" ht="12">
      <c r="J2" s="1" t="s">
        <v>1</v>
      </c>
      <c r="K2" s="1" t="s">
        <v>2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7</v>
      </c>
      <c r="Q2" s="2" t="s">
        <v>8</v>
      </c>
    </row>
    <row r="3" spans="1:17" s="7" customFormat="1" ht="18.75">
      <c r="A3" s="4" t="s">
        <v>106</v>
      </c>
      <c r="B3" s="5"/>
      <c r="C3" s="6"/>
      <c r="D3" s="4"/>
      <c r="E3" s="4"/>
      <c r="F3" s="4"/>
      <c r="G3" s="4"/>
      <c r="H3" s="5"/>
      <c r="I3" s="5"/>
      <c r="J3" s="1">
        <v>3730.09</v>
      </c>
      <c r="K3" s="1">
        <v>3688.6</v>
      </c>
      <c r="L3" s="1">
        <v>3687.97</v>
      </c>
      <c r="M3" s="1">
        <v>3692.11</v>
      </c>
      <c r="N3" s="1">
        <v>3692.15</v>
      </c>
      <c r="O3" s="1">
        <v>3690.41</v>
      </c>
      <c r="P3" s="1">
        <v>3690.4</v>
      </c>
      <c r="Q3" s="1">
        <v>3691.09</v>
      </c>
    </row>
    <row r="4" spans="10:16" ht="10.5" customHeight="1">
      <c r="J4" s="3"/>
      <c r="K4" s="3"/>
      <c r="L4" s="3"/>
      <c r="M4" s="3"/>
      <c r="N4" s="3"/>
      <c r="O4" s="3"/>
      <c r="P4" s="3"/>
    </row>
    <row r="5" spans="1:16" ht="18.75" customHeight="1">
      <c r="A5" s="121" t="s">
        <v>114</v>
      </c>
      <c r="B5" s="121"/>
      <c r="C5" s="121"/>
      <c r="D5" s="121"/>
      <c r="E5" s="121"/>
      <c r="F5" s="121"/>
      <c r="G5" s="121"/>
      <c r="H5" s="121"/>
      <c r="I5" s="121"/>
      <c r="J5" s="3"/>
      <c r="K5" s="3"/>
      <c r="L5" s="3"/>
      <c r="M5" s="3"/>
      <c r="N5" s="3"/>
      <c r="O5" s="3"/>
      <c r="P5" s="3"/>
    </row>
    <row r="6" spans="1:16" ht="18.75" customHeight="1">
      <c r="A6" s="121" t="s">
        <v>115</v>
      </c>
      <c r="B6" s="121"/>
      <c r="C6" s="121"/>
      <c r="D6" s="121"/>
      <c r="E6" s="121"/>
      <c r="F6" s="121"/>
      <c r="G6" s="121"/>
      <c r="H6" s="121"/>
      <c r="I6" s="121"/>
      <c r="J6" s="3"/>
      <c r="K6" s="3"/>
      <c r="L6" s="3"/>
      <c r="M6" s="3"/>
      <c r="N6" s="3"/>
      <c r="O6" s="3"/>
      <c r="P6" s="3"/>
    </row>
    <row r="7" spans="1:16" ht="18.75" customHeight="1">
      <c r="A7" s="121" t="s">
        <v>116</v>
      </c>
      <c r="B7" s="121"/>
      <c r="C7" s="121"/>
      <c r="D7" s="121"/>
      <c r="E7" s="121"/>
      <c r="F7" s="121"/>
      <c r="G7" s="121"/>
      <c r="H7" s="121"/>
      <c r="I7" s="121"/>
      <c r="J7" s="3"/>
      <c r="K7" s="3"/>
      <c r="L7" s="3"/>
      <c r="M7" s="3"/>
      <c r="N7" s="3"/>
      <c r="O7" s="3"/>
      <c r="P7" s="3"/>
    </row>
    <row r="8" spans="1:16" ht="18.75" customHeight="1">
      <c r="A8" s="121" t="s">
        <v>144</v>
      </c>
      <c r="B8" s="121"/>
      <c r="C8" s="121"/>
      <c r="D8" s="121"/>
      <c r="E8" s="121"/>
      <c r="F8" s="121"/>
      <c r="G8" s="121"/>
      <c r="H8" s="121"/>
      <c r="I8" s="121"/>
      <c r="J8" s="3"/>
      <c r="K8" s="8"/>
      <c r="L8" s="8"/>
      <c r="M8" s="3"/>
      <c r="N8" s="3"/>
      <c r="O8" s="3"/>
      <c r="P8" s="3"/>
    </row>
    <row r="9" spans="1:16" ht="18.75" customHeight="1">
      <c r="A9" s="121" t="s">
        <v>117</v>
      </c>
      <c r="B9" s="121"/>
      <c r="C9" s="121"/>
      <c r="D9" s="121"/>
      <c r="E9" s="121"/>
      <c r="F9" s="121"/>
      <c r="G9" s="121"/>
      <c r="H9" s="121"/>
      <c r="I9" s="121"/>
      <c r="J9" s="3"/>
      <c r="K9" s="8"/>
      <c r="L9" s="8"/>
      <c r="M9" s="3"/>
      <c r="N9" s="3"/>
      <c r="O9" s="3"/>
      <c r="P9" s="3"/>
    </row>
    <row r="10" spans="1:16" ht="18.75" customHeight="1">
      <c r="A10" s="121" t="s">
        <v>118</v>
      </c>
      <c r="B10" s="121"/>
      <c r="C10" s="121"/>
      <c r="D10" s="121"/>
      <c r="E10" s="121"/>
      <c r="F10" s="121"/>
      <c r="G10" s="121"/>
      <c r="H10" s="121"/>
      <c r="I10" s="121"/>
      <c r="J10" s="3"/>
      <c r="K10" s="3"/>
      <c r="L10" s="3"/>
      <c r="M10" s="3"/>
      <c r="N10" s="3"/>
      <c r="O10" s="3"/>
      <c r="P10" s="3"/>
    </row>
    <row r="11" spans="1:16" ht="18.75" customHeight="1">
      <c r="A11" s="121" t="s">
        <v>111</v>
      </c>
      <c r="B11" s="121"/>
      <c r="C11" s="121"/>
      <c r="D11" s="121"/>
      <c r="E11" s="121"/>
      <c r="F11" s="121"/>
      <c r="G11" s="121"/>
      <c r="H11" s="121"/>
      <c r="I11" s="121"/>
      <c r="J11" s="3"/>
      <c r="K11" s="3"/>
      <c r="L11" s="3"/>
      <c r="M11" s="3"/>
      <c r="N11" s="3"/>
      <c r="O11" s="3"/>
      <c r="P11" s="3"/>
    </row>
    <row r="12" spans="1:16" ht="18.75" customHeight="1">
      <c r="A12" s="121" t="s">
        <v>113</v>
      </c>
      <c r="B12" s="121"/>
      <c r="C12" s="121"/>
      <c r="D12" s="121"/>
      <c r="E12" s="121"/>
      <c r="F12" s="121"/>
      <c r="G12" s="121"/>
      <c r="H12" s="121"/>
      <c r="I12" s="121"/>
      <c r="J12" s="3"/>
      <c r="K12" s="3"/>
      <c r="L12" s="3"/>
      <c r="M12" s="3"/>
      <c r="N12" s="3"/>
      <c r="O12" s="3"/>
      <c r="P12" s="3"/>
    </row>
    <row r="13" spans="1:16" ht="18.75" customHeight="1">
      <c r="A13" s="108" t="s">
        <v>112</v>
      </c>
      <c r="B13" s="84"/>
      <c r="J13" s="3"/>
      <c r="K13" s="3"/>
      <c r="L13" s="3"/>
      <c r="M13" s="3"/>
      <c r="N13" s="3"/>
      <c r="O13" s="3"/>
      <c r="P13" s="3"/>
    </row>
    <row r="14" spans="1:16" ht="1.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3"/>
      <c r="K14" s="3"/>
      <c r="L14" s="3"/>
      <c r="M14" s="3"/>
      <c r="N14" s="3"/>
      <c r="O14" s="3"/>
      <c r="P14" s="3"/>
    </row>
    <row r="15" spans="1:16" ht="3" customHeight="1">
      <c r="A15" s="79"/>
      <c r="B15" s="79"/>
      <c r="C15" s="79"/>
      <c r="D15" s="79"/>
      <c r="E15" s="79"/>
      <c r="F15" s="79"/>
      <c r="G15" s="79"/>
      <c r="H15" s="79"/>
      <c r="I15" s="80"/>
      <c r="J15" s="3"/>
      <c r="K15" s="3"/>
      <c r="L15" s="3"/>
      <c r="M15" s="3"/>
      <c r="N15" s="3"/>
      <c r="O15" s="3"/>
      <c r="P15" s="3"/>
    </row>
    <row r="16" spans="1:16" ht="3" customHeight="1" thickBot="1">
      <c r="A16" s="1"/>
      <c r="B16" s="1"/>
      <c r="C16" s="1"/>
      <c r="D16" s="1"/>
      <c r="E16" s="1"/>
      <c r="F16" s="1"/>
      <c r="G16" s="1"/>
      <c r="H16" s="10"/>
      <c r="I16" s="1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122" t="s">
        <v>104</v>
      </c>
      <c r="C17" s="12" t="s">
        <v>9</v>
      </c>
      <c r="D17" s="11"/>
      <c r="E17" s="74" t="s">
        <v>109</v>
      </c>
      <c r="F17" s="12"/>
      <c r="G17" s="122" t="s">
        <v>119</v>
      </c>
      <c r="H17" s="122" t="s">
        <v>105</v>
      </c>
      <c r="I17" s="125" t="s">
        <v>10</v>
      </c>
      <c r="J17" s="3"/>
      <c r="K17" s="3"/>
      <c r="L17" s="3"/>
      <c r="M17" s="3"/>
      <c r="N17" s="3"/>
      <c r="O17" s="3"/>
      <c r="P17" s="3"/>
    </row>
    <row r="18" spans="1:16" ht="18" customHeight="1">
      <c r="A18" s="9" t="s">
        <v>11</v>
      </c>
      <c r="B18" s="123"/>
      <c r="C18" s="129" t="s">
        <v>12</v>
      </c>
      <c r="D18" s="129" t="s">
        <v>13</v>
      </c>
      <c r="E18" s="129" t="s">
        <v>14</v>
      </c>
      <c r="F18" s="13" t="s">
        <v>15</v>
      </c>
      <c r="G18" s="127"/>
      <c r="H18" s="123"/>
      <c r="I18" s="126"/>
      <c r="J18" s="3"/>
      <c r="K18" s="3"/>
      <c r="L18" s="3"/>
      <c r="M18" s="3"/>
      <c r="N18" s="3"/>
      <c r="O18" s="3"/>
      <c r="P18" s="3"/>
    </row>
    <row r="19" spans="1:16" ht="18" customHeight="1">
      <c r="A19" s="1"/>
      <c r="B19" s="124"/>
      <c r="C19" s="130"/>
      <c r="D19" s="130"/>
      <c r="E19" s="130"/>
      <c r="F19" s="65" t="s">
        <v>110</v>
      </c>
      <c r="G19" s="128"/>
      <c r="H19" s="124"/>
      <c r="I19" s="78" t="s">
        <v>120</v>
      </c>
      <c r="J19" s="3"/>
      <c r="K19" s="3"/>
      <c r="L19" s="3"/>
      <c r="M19" s="3"/>
      <c r="N19" s="3"/>
      <c r="O19" s="3"/>
      <c r="P19" s="3"/>
    </row>
    <row r="20" spans="1:16" ht="16.5" customHeight="1">
      <c r="A20" s="15" t="s">
        <v>16</v>
      </c>
      <c r="B20" s="16">
        <v>95362</v>
      </c>
      <c r="C20" s="17">
        <f>D20+E20</f>
        <v>470529</v>
      </c>
      <c r="D20" s="17">
        <v>237624</v>
      </c>
      <c r="E20" s="17">
        <v>232905</v>
      </c>
      <c r="F20" s="18">
        <v>19</v>
      </c>
      <c r="G20" s="19">
        <v>0.04</v>
      </c>
      <c r="H20" s="20">
        <f>ROUND(D20/E20*100,1)</f>
        <v>102</v>
      </c>
      <c r="I20" s="83" t="s">
        <v>17</v>
      </c>
      <c r="J20" s="3"/>
      <c r="K20" s="3"/>
      <c r="L20" s="3"/>
      <c r="M20" s="3"/>
      <c r="N20" s="3"/>
      <c r="O20" s="3"/>
      <c r="P20" s="3"/>
    </row>
    <row r="21" spans="1:16" ht="16.5" customHeight="1">
      <c r="A21" s="9" t="s">
        <v>18</v>
      </c>
      <c r="B21" s="21">
        <v>95788</v>
      </c>
      <c r="C21" s="22">
        <f aca="true" t="shared" si="0" ref="C21:C29">D21+E21</f>
        <v>478786</v>
      </c>
      <c r="D21" s="22">
        <v>242842</v>
      </c>
      <c r="E21" s="22">
        <v>235944</v>
      </c>
      <c r="F21" s="23">
        <f>ROUND(C21-C20,1)</f>
        <v>8257</v>
      </c>
      <c r="G21" s="24">
        <f aca="true" t="shared" si="1" ref="G21:G29">ROUND(F21/C20*1000,2)</f>
        <v>17.55</v>
      </c>
      <c r="H21" s="25">
        <f aca="true" t="shared" si="2" ref="H21:H29">ROUND(D21/E21*100,1)</f>
        <v>102.9</v>
      </c>
      <c r="I21" s="66" t="s">
        <v>17</v>
      </c>
      <c r="J21" s="3"/>
      <c r="K21" s="3"/>
      <c r="L21" s="3"/>
      <c r="M21" s="3"/>
      <c r="N21" s="3"/>
      <c r="O21" s="3"/>
      <c r="P21" s="3"/>
    </row>
    <row r="22" spans="1:16" ht="16.5" customHeight="1">
      <c r="A22" s="9" t="s">
        <v>19</v>
      </c>
      <c r="B22" s="21">
        <v>97697</v>
      </c>
      <c r="C22" s="22">
        <f t="shared" si="0"/>
        <v>477060</v>
      </c>
      <c r="D22" s="22">
        <v>239803</v>
      </c>
      <c r="E22" s="22">
        <v>237257</v>
      </c>
      <c r="F22" s="23">
        <f aca="true" t="shared" si="3" ref="F22:F29">ROUND(C22-C21,1)</f>
        <v>-1726</v>
      </c>
      <c r="G22" s="24">
        <f t="shared" si="1"/>
        <v>-3.6</v>
      </c>
      <c r="H22" s="25">
        <f t="shared" si="2"/>
        <v>101.1</v>
      </c>
      <c r="I22" s="66" t="s">
        <v>17</v>
      </c>
      <c r="J22" s="3"/>
      <c r="K22" s="3"/>
      <c r="L22" s="3"/>
      <c r="M22" s="3"/>
      <c r="N22" s="3"/>
      <c r="O22" s="3"/>
      <c r="P22" s="3"/>
    </row>
    <row r="23" spans="1:9" ht="16.5" customHeight="1">
      <c r="A23" s="9" t="s">
        <v>20</v>
      </c>
      <c r="B23" s="21">
        <v>98214</v>
      </c>
      <c r="C23" s="22">
        <f t="shared" si="0"/>
        <v>489447</v>
      </c>
      <c r="D23" s="22">
        <v>245548</v>
      </c>
      <c r="E23" s="22">
        <v>243899</v>
      </c>
      <c r="F23" s="23">
        <f t="shared" si="3"/>
        <v>12387</v>
      </c>
      <c r="G23" s="24">
        <f t="shared" si="1"/>
        <v>25.97</v>
      </c>
      <c r="H23" s="25">
        <f t="shared" si="2"/>
        <v>100.7</v>
      </c>
      <c r="I23" s="66" t="s">
        <v>17</v>
      </c>
    </row>
    <row r="24" spans="1:9" ht="16.5" customHeight="1">
      <c r="A24" s="9" t="s">
        <v>21</v>
      </c>
      <c r="B24" s="21">
        <v>95395</v>
      </c>
      <c r="C24" s="22">
        <f t="shared" si="0"/>
        <v>489336</v>
      </c>
      <c r="D24" s="22">
        <v>245906</v>
      </c>
      <c r="E24" s="22">
        <v>243430</v>
      </c>
      <c r="F24" s="23">
        <f t="shared" si="3"/>
        <v>-111</v>
      </c>
      <c r="G24" s="24">
        <f t="shared" si="1"/>
        <v>-0.23</v>
      </c>
      <c r="H24" s="25">
        <f t="shared" si="2"/>
        <v>101</v>
      </c>
      <c r="I24" s="66" t="s">
        <v>17</v>
      </c>
    </row>
    <row r="25" spans="1:9" ht="16.5" customHeight="1">
      <c r="A25" s="9" t="s">
        <v>22</v>
      </c>
      <c r="B25" s="21">
        <v>89962</v>
      </c>
      <c r="C25" s="22">
        <f t="shared" si="0"/>
        <v>491185</v>
      </c>
      <c r="D25" s="22">
        <v>246064</v>
      </c>
      <c r="E25" s="22">
        <v>245121</v>
      </c>
      <c r="F25" s="23">
        <f t="shared" si="3"/>
        <v>1849</v>
      </c>
      <c r="G25" s="24">
        <f t="shared" si="1"/>
        <v>3.78</v>
      </c>
      <c r="H25" s="25">
        <f t="shared" si="2"/>
        <v>100.4</v>
      </c>
      <c r="I25" s="22">
        <f>ROUND(C25/$J$3,0)</f>
        <v>132</v>
      </c>
    </row>
    <row r="26" spans="1:9" ht="16.5" customHeight="1">
      <c r="A26" s="9" t="s">
        <v>23</v>
      </c>
      <c r="B26" s="21">
        <v>88157</v>
      </c>
      <c r="C26" s="22">
        <f t="shared" si="0"/>
        <v>496239</v>
      </c>
      <c r="D26" s="22">
        <v>248195</v>
      </c>
      <c r="E26" s="22">
        <v>248044</v>
      </c>
      <c r="F26" s="23">
        <f t="shared" si="3"/>
        <v>5054</v>
      </c>
      <c r="G26" s="24">
        <f t="shared" si="1"/>
        <v>10.29</v>
      </c>
      <c r="H26" s="25">
        <f t="shared" si="2"/>
        <v>100.1</v>
      </c>
      <c r="I26" s="22">
        <f>ROUND(C26/$J$3,0)</f>
        <v>133</v>
      </c>
    </row>
    <row r="27" spans="1:9" ht="16.5" customHeight="1">
      <c r="A27" s="9" t="s">
        <v>24</v>
      </c>
      <c r="B27" s="21">
        <v>88606</v>
      </c>
      <c r="C27" s="22">
        <f t="shared" si="0"/>
        <v>500523</v>
      </c>
      <c r="D27" s="22">
        <v>250292</v>
      </c>
      <c r="E27" s="22">
        <v>250231</v>
      </c>
      <c r="F27" s="23">
        <f t="shared" si="3"/>
        <v>4284</v>
      </c>
      <c r="G27" s="24">
        <f t="shared" si="1"/>
        <v>8.63</v>
      </c>
      <c r="H27" s="25">
        <f t="shared" si="2"/>
        <v>100</v>
      </c>
      <c r="I27" s="22">
        <f>ROUND(C27/$J$3,0)</f>
        <v>134</v>
      </c>
    </row>
    <row r="28" spans="1:9" ht="16.5" customHeight="1">
      <c r="A28" s="9" t="s">
        <v>25</v>
      </c>
      <c r="B28" s="21">
        <v>86270</v>
      </c>
      <c r="C28" s="22">
        <f t="shared" si="0"/>
        <v>500342</v>
      </c>
      <c r="D28" s="22">
        <v>250179</v>
      </c>
      <c r="E28" s="22">
        <v>250163</v>
      </c>
      <c r="F28" s="23">
        <f t="shared" si="3"/>
        <v>-181</v>
      </c>
      <c r="G28" s="24">
        <f t="shared" si="1"/>
        <v>-0.36</v>
      </c>
      <c r="H28" s="25">
        <f t="shared" si="2"/>
        <v>100</v>
      </c>
      <c r="I28" s="22">
        <f>ROUND(C28/$J$3,0)</f>
        <v>134</v>
      </c>
    </row>
    <row r="29" spans="1:9" ht="16.5" customHeight="1">
      <c r="A29" s="9" t="s">
        <v>26</v>
      </c>
      <c r="B29" s="21">
        <v>85978</v>
      </c>
      <c r="C29" s="22">
        <f t="shared" si="0"/>
        <v>502141</v>
      </c>
      <c r="D29" s="22">
        <v>250854</v>
      </c>
      <c r="E29" s="22">
        <v>251287</v>
      </c>
      <c r="F29" s="23">
        <f t="shared" si="3"/>
        <v>1799</v>
      </c>
      <c r="G29" s="24">
        <f t="shared" si="1"/>
        <v>3.6</v>
      </c>
      <c r="H29" s="25">
        <f t="shared" si="2"/>
        <v>99.8</v>
      </c>
      <c r="I29" s="22">
        <f>ROUND(C29/$J$3,0)</f>
        <v>135</v>
      </c>
    </row>
    <row r="30" spans="1:9" ht="12" customHeight="1">
      <c r="A30" s="9"/>
      <c r="B30" s="21"/>
      <c r="C30" s="22"/>
      <c r="D30" s="22"/>
      <c r="E30" s="22"/>
      <c r="F30" s="23"/>
      <c r="G30" s="24"/>
      <c r="H30" s="25"/>
      <c r="I30" s="22"/>
    </row>
    <row r="31" spans="1:9" ht="16.5" customHeight="1">
      <c r="A31" s="9" t="s">
        <v>27</v>
      </c>
      <c r="B31" s="21">
        <v>85629</v>
      </c>
      <c r="C31" s="22">
        <f aca="true" t="shared" si="4" ref="C31:C40">D31+E31</f>
        <v>506522</v>
      </c>
      <c r="D31" s="22">
        <v>252990</v>
      </c>
      <c r="E31" s="22">
        <v>253532</v>
      </c>
      <c r="F31" s="23">
        <f>ROUND(C31-C29,1)</f>
        <v>4381</v>
      </c>
      <c r="G31" s="24">
        <f>ROUND(F31/C29*1000,2)</f>
        <v>8.72</v>
      </c>
      <c r="H31" s="25">
        <f aca="true" t="shared" si="5" ref="H31:H40">ROUND(D31/E31*100,1)</f>
        <v>99.8</v>
      </c>
      <c r="I31" s="22">
        <f aca="true" t="shared" si="6" ref="I31:I40">ROUND(C31/$J$3,0)</f>
        <v>136</v>
      </c>
    </row>
    <row r="32" spans="1:9" ht="16.5" customHeight="1">
      <c r="A32" s="9" t="s">
        <v>28</v>
      </c>
      <c r="B32" s="21">
        <v>84808</v>
      </c>
      <c r="C32" s="22">
        <f t="shared" si="4"/>
        <v>509770</v>
      </c>
      <c r="D32" s="22">
        <v>254870</v>
      </c>
      <c r="E32" s="22">
        <v>254900</v>
      </c>
      <c r="F32" s="23">
        <f aca="true" t="shared" si="7" ref="F32:F40">ROUND(C32-C31,1)</f>
        <v>3248</v>
      </c>
      <c r="G32" s="24">
        <f aca="true" t="shared" si="8" ref="G32:G40">ROUND(F32/C31*1000,2)</f>
        <v>6.41</v>
      </c>
      <c r="H32" s="25">
        <f t="shared" si="5"/>
        <v>100</v>
      </c>
      <c r="I32" s="22">
        <f t="shared" si="6"/>
        <v>137</v>
      </c>
    </row>
    <row r="33" spans="1:9" ht="16.5" customHeight="1">
      <c r="A33" s="9" t="s">
        <v>29</v>
      </c>
      <c r="B33" s="21">
        <v>85104</v>
      </c>
      <c r="C33" s="22">
        <f t="shared" si="4"/>
        <v>513930</v>
      </c>
      <c r="D33" s="22">
        <v>256604</v>
      </c>
      <c r="E33" s="22">
        <v>257326</v>
      </c>
      <c r="F33" s="23">
        <f t="shared" si="7"/>
        <v>4160</v>
      </c>
      <c r="G33" s="24">
        <f t="shared" si="8"/>
        <v>8.16</v>
      </c>
      <c r="H33" s="25">
        <f t="shared" si="5"/>
        <v>99.7</v>
      </c>
      <c r="I33" s="22">
        <f t="shared" si="6"/>
        <v>138</v>
      </c>
    </row>
    <row r="34" spans="1:9" ht="16.5" customHeight="1">
      <c r="A34" s="9" t="s">
        <v>30</v>
      </c>
      <c r="B34" s="21">
        <v>88230</v>
      </c>
      <c r="C34" s="22">
        <f t="shared" si="4"/>
        <v>520131</v>
      </c>
      <c r="D34" s="22">
        <v>260420</v>
      </c>
      <c r="E34" s="22">
        <v>259711</v>
      </c>
      <c r="F34" s="23">
        <f t="shared" si="7"/>
        <v>6201</v>
      </c>
      <c r="G34" s="24">
        <f t="shared" si="8"/>
        <v>12.07</v>
      </c>
      <c r="H34" s="25">
        <f t="shared" si="5"/>
        <v>100.3</v>
      </c>
      <c r="I34" s="22">
        <f t="shared" si="6"/>
        <v>139</v>
      </c>
    </row>
    <row r="35" spans="1:9" ht="16.5" customHeight="1">
      <c r="A35" s="9" t="s">
        <v>31</v>
      </c>
      <c r="B35" s="21">
        <v>89558</v>
      </c>
      <c r="C35" s="22">
        <f t="shared" si="4"/>
        <v>524941</v>
      </c>
      <c r="D35" s="22">
        <v>262496</v>
      </c>
      <c r="E35" s="22">
        <v>262445</v>
      </c>
      <c r="F35" s="23">
        <f t="shared" si="7"/>
        <v>4810</v>
      </c>
      <c r="G35" s="24">
        <f t="shared" si="8"/>
        <v>9.25</v>
      </c>
      <c r="H35" s="25">
        <f t="shared" si="5"/>
        <v>100</v>
      </c>
      <c r="I35" s="22">
        <f t="shared" si="6"/>
        <v>141</v>
      </c>
    </row>
    <row r="36" spans="1:9" ht="16.5" customHeight="1">
      <c r="A36" s="9" t="s">
        <v>32</v>
      </c>
      <c r="B36" s="21">
        <v>89524</v>
      </c>
      <c r="C36" s="22">
        <f t="shared" si="4"/>
        <v>528764</v>
      </c>
      <c r="D36" s="22">
        <v>264425</v>
      </c>
      <c r="E36" s="22">
        <v>264339</v>
      </c>
      <c r="F36" s="23">
        <f t="shared" si="7"/>
        <v>3823</v>
      </c>
      <c r="G36" s="24">
        <f t="shared" si="8"/>
        <v>7.28</v>
      </c>
      <c r="H36" s="25">
        <f t="shared" si="5"/>
        <v>100</v>
      </c>
      <c r="I36" s="22">
        <f t="shared" si="6"/>
        <v>142</v>
      </c>
    </row>
    <row r="37" spans="1:9" ht="16.5" customHeight="1">
      <c r="A37" s="9" t="s">
        <v>33</v>
      </c>
      <c r="B37" s="21">
        <v>90848</v>
      </c>
      <c r="C37" s="22">
        <f t="shared" si="4"/>
        <v>534918</v>
      </c>
      <c r="D37" s="22">
        <v>267653</v>
      </c>
      <c r="E37" s="22">
        <v>267265</v>
      </c>
      <c r="F37" s="23">
        <f t="shared" si="7"/>
        <v>6154</v>
      </c>
      <c r="G37" s="24">
        <f t="shared" si="8"/>
        <v>11.64</v>
      </c>
      <c r="H37" s="25">
        <f t="shared" si="5"/>
        <v>100.1</v>
      </c>
      <c r="I37" s="22">
        <f t="shared" si="6"/>
        <v>143</v>
      </c>
    </row>
    <row r="38" spans="1:9" ht="16.5" customHeight="1">
      <c r="A38" s="9" t="s">
        <v>34</v>
      </c>
      <c r="B38" s="21">
        <v>91653</v>
      </c>
      <c r="C38" s="22">
        <f t="shared" si="4"/>
        <v>541013</v>
      </c>
      <c r="D38" s="22">
        <v>271085</v>
      </c>
      <c r="E38" s="22">
        <v>269928</v>
      </c>
      <c r="F38" s="23">
        <f t="shared" si="7"/>
        <v>6095</v>
      </c>
      <c r="G38" s="24">
        <f t="shared" si="8"/>
        <v>11.39</v>
      </c>
      <c r="H38" s="25">
        <f t="shared" si="5"/>
        <v>100.4</v>
      </c>
      <c r="I38" s="22">
        <f t="shared" si="6"/>
        <v>145</v>
      </c>
    </row>
    <row r="39" spans="1:9" s="30" customFormat="1" ht="16.5" customHeight="1">
      <c r="A39" s="9" t="s">
        <v>35</v>
      </c>
      <c r="B39" s="21">
        <v>92165</v>
      </c>
      <c r="C39" s="22">
        <f t="shared" si="4"/>
        <v>546375</v>
      </c>
      <c r="D39" s="22">
        <v>273853</v>
      </c>
      <c r="E39" s="22">
        <v>272522</v>
      </c>
      <c r="F39" s="23">
        <f t="shared" si="7"/>
        <v>5362</v>
      </c>
      <c r="G39" s="24">
        <f t="shared" si="8"/>
        <v>9.91</v>
      </c>
      <c r="H39" s="25">
        <f t="shared" si="5"/>
        <v>100.5</v>
      </c>
      <c r="I39" s="22">
        <f t="shared" si="6"/>
        <v>146</v>
      </c>
    </row>
    <row r="40" spans="1:9" s="30" customFormat="1" ht="16.5" customHeight="1">
      <c r="A40" s="26" t="s">
        <v>36</v>
      </c>
      <c r="B40" s="21">
        <v>92078</v>
      </c>
      <c r="C40" s="27">
        <f t="shared" si="4"/>
        <v>550639</v>
      </c>
      <c r="D40" s="27">
        <v>275666</v>
      </c>
      <c r="E40" s="27">
        <v>274973</v>
      </c>
      <c r="F40" s="23">
        <f t="shared" si="7"/>
        <v>4264</v>
      </c>
      <c r="G40" s="28">
        <f t="shared" si="8"/>
        <v>7.8</v>
      </c>
      <c r="H40" s="29">
        <f t="shared" si="5"/>
        <v>100.3</v>
      </c>
      <c r="I40" s="27">
        <f t="shared" si="6"/>
        <v>148</v>
      </c>
    </row>
    <row r="41" spans="1:9" ht="12" customHeight="1">
      <c r="A41" s="26"/>
      <c r="B41" s="21"/>
      <c r="C41" s="27"/>
      <c r="D41" s="27"/>
      <c r="E41" s="27"/>
      <c r="F41" s="23"/>
      <c r="G41" s="28"/>
      <c r="H41" s="29"/>
      <c r="I41" s="27"/>
    </row>
    <row r="42" spans="1:9" ht="16.5" customHeight="1">
      <c r="A42" s="31" t="s">
        <v>37</v>
      </c>
      <c r="B42" s="32">
        <v>93458</v>
      </c>
      <c r="C42" s="33">
        <f aca="true" t="shared" si="9" ref="C42:C51">D42+E42</f>
        <v>554245</v>
      </c>
      <c r="D42" s="34">
        <v>277353</v>
      </c>
      <c r="E42" s="34">
        <v>276892</v>
      </c>
      <c r="F42" s="23">
        <f>ROUND(C42-C40,1)</f>
        <v>3606</v>
      </c>
      <c r="G42" s="35">
        <f>ROUND(F42/C40*1000,2)</f>
        <v>6.55</v>
      </c>
      <c r="H42" s="25">
        <f aca="true" t="shared" si="10" ref="H42:H51">ROUND(D42/E42*100,1)</f>
        <v>100.2</v>
      </c>
      <c r="I42" s="22">
        <f aca="true" t="shared" si="11" ref="I42:I51">ROUND(C42/$J$3,0)</f>
        <v>149</v>
      </c>
    </row>
    <row r="43" spans="1:9" ht="16.5" customHeight="1">
      <c r="A43" s="31" t="s">
        <v>38</v>
      </c>
      <c r="B43" s="32">
        <v>93634</v>
      </c>
      <c r="C43" s="33">
        <f t="shared" si="9"/>
        <v>557691</v>
      </c>
      <c r="D43" s="34">
        <v>279534</v>
      </c>
      <c r="E43" s="34">
        <v>278157</v>
      </c>
      <c r="F43" s="23">
        <f aca="true" t="shared" si="12" ref="F43:F51">ROUND(C43-C42,1)</f>
        <v>3446</v>
      </c>
      <c r="G43" s="35">
        <f aca="true" t="shared" si="13" ref="G43:G51">ROUND(F43/C42*1000,2)</f>
        <v>6.22</v>
      </c>
      <c r="H43" s="25">
        <f t="shared" si="10"/>
        <v>100.5</v>
      </c>
      <c r="I43" s="22">
        <f t="shared" si="11"/>
        <v>150</v>
      </c>
    </row>
    <row r="44" spans="1:9" ht="16.5" customHeight="1">
      <c r="A44" s="31" t="s">
        <v>39</v>
      </c>
      <c r="B44" s="21">
        <v>92759</v>
      </c>
      <c r="C44" s="22">
        <f t="shared" si="9"/>
        <v>552203</v>
      </c>
      <c r="D44" s="22">
        <v>274445</v>
      </c>
      <c r="E44" s="22">
        <v>277758</v>
      </c>
      <c r="F44" s="23">
        <f t="shared" si="12"/>
        <v>-5488</v>
      </c>
      <c r="G44" s="35">
        <f t="shared" si="13"/>
        <v>-9.84</v>
      </c>
      <c r="H44" s="25">
        <f t="shared" si="10"/>
        <v>98.8</v>
      </c>
      <c r="I44" s="22">
        <f t="shared" si="11"/>
        <v>148</v>
      </c>
    </row>
    <row r="45" spans="1:9" ht="16.5" customHeight="1">
      <c r="A45" s="31" t="s">
        <v>40</v>
      </c>
      <c r="B45" s="21">
        <v>92081</v>
      </c>
      <c r="C45" s="22">
        <f t="shared" si="9"/>
        <v>555638</v>
      </c>
      <c r="D45" s="22">
        <v>277067</v>
      </c>
      <c r="E45" s="22">
        <v>278571</v>
      </c>
      <c r="F45" s="23">
        <f t="shared" si="12"/>
        <v>3435</v>
      </c>
      <c r="G45" s="36">
        <f t="shared" si="13"/>
        <v>6.22</v>
      </c>
      <c r="H45" s="25">
        <f t="shared" si="10"/>
        <v>99.5</v>
      </c>
      <c r="I45" s="22">
        <f t="shared" si="11"/>
        <v>149</v>
      </c>
    </row>
    <row r="46" spans="1:9" ht="16.5" customHeight="1">
      <c r="A46" s="105" t="s">
        <v>41</v>
      </c>
      <c r="B46" s="21">
        <v>93194</v>
      </c>
      <c r="C46" s="27">
        <f t="shared" si="9"/>
        <v>560335</v>
      </c>
      <c r="D46" s="27">
        <v>280283</v>
      </c>
      <c r="E46" s="27">
        <v>280052</v>
      </c>
      <c r="F46" s="42">
        <f t="shared" si="12"/>
        <v>4697</v>
      </c>
      <c r="G46" s="35">
        <f t="shared" si="13"/>
        <v>8.45</v>
      </c>
      <c r="H46" s="29">
        <f t="shared" si="10"/>
        <v>100.1</v>
      </c>
      <c r="I46" s="27">
        <f t="shared" si="11"/>
        <v>150</v>
      </c>
    </row>
    <row r="47" spans="1:9" ht="16.5" customHeight="1">
      <c r="A47" s="105" t="s">
        <v>134</v>
      </c>
      <c r="B47" s="21">
        <v>93017</v>
      </c>
      <c r="C47" s="22">
        <f t="shared" si="9"/>
        <v>564351</v>
      </c>
      <c r="D47" s="22">
        <v>282767</v>
      </c>
      <c r="E47" s="22">
        <v>281584</v>
      </c>
      <c r="F47" s="23">
        <f t="shared" si="12"/>
        <v>4016</v>
      </c>
      <c r="G47" s="24">
        <f t="shared" si="13"/>
        <v>7.17</v>
      </c>
      <c r="H47" s="25">
        <f t="shared" si="10"/>
        <v>100.4</v>
      </c>
      <c r="I47" s="22">
        <f t="shared" si="11"/>
        <v>151</v>
      </c>
    </row>
    <row r="48" spans="1:9" ht="16.5" customHeight="1">
      <c r="A48" s="105" t="s">
        <v>136</v>
      </c>
      <c r="B48" s="21">
        <v>92839</v>
      </c>
      <c r="C48" s="22">
        <f t="shared" si="9"/>
        <v>569772</v>
      </c>
      <c r="D48" s="22">
        <v>286728</v>
      </c>
      <c r="E48" s="22">
        <v>283044</v>
      </c>
      <c r="F48" s="23">
        <f t="shared" si="12"/>
        <v>5421</v>
      </c>
      <c r="G48" s="24">
        <f t="shared" si="13"/>
        <v>9.61</v>
      </c>
      <c r="H48" s="25">
        <f t="shared" si="10"/>
        <v>101.3</v>
      </c>
      <c r="I48" s="22">
        <f t="shared" si="11"/>
        <v>153</v>
      </c>
    </row>
    <row r="49" spans="1:9" ht="16.5" customHeight="1">
      <c r="A49" s="105" t="s">
        <v>137</v>
      </c>
      <c r="B49" s="21">
        <v>93357</v>
      </c>
      <c r="C49" s="22">
        <f t="shared" si="9"/>
        <v>579366</v>
      </c>
      <c r="D49" s="22">
        <v>291303</v>
      </c>
      <c r="E49" s="22">
        <v>288063</v>
      </c>
      <c r="F49" s="23">
        <f t="shared" si="12"/>
        <v>9594</v>
      </c>
      <c r="G49" s="24">
        <f t="shared" si="13"/>
        <v>16.84</v>
      </c>
      <c r="H49" s="25">
        <f t="shared" si="10"/>
        <v>101.1</v>
      </c>
      <c r="I49" s="22">
        <f t="shared" si="11"/>
        <v>155</v>
      </c>
    </row>
    <row r="50" spans="1:9" ht="16.5" customHeight="1">
      <c r="A50" s="105" t="s">
        <v>138</v>
      </c>
      <c r="B50" s="21">
        <v>94073</v>
      </c>
      <c r="C50" s="22">
        <f t="shared" si="9"/>
        <v>584967</v>
      </c>
      <c r="D50" s="22">
        <v>294089</v>
      </c>
      <c r="E50" s="22">
        <v>290878</v>
      </c>
      <c r="F50" s="23">
        <f t="shared" si="12"/>
        <v>5601</v>
      </c>
      <c r="G50" s="24">
        <f t="shared" si="13"/>
        <v>9.67</v>
      </c>
      <c r="H50" s="25">
        <f t="shared" si="10"/>
        <v>101.1</v>
      </c>
      <c r="I50" s="22">
        <f t="shared" si="11"/>
        <v>157</v>
      </c>
    </row>
    <row r="51" spans="1:9" ht="16.5" customHeight="1" thickBot="1">
      <c r="A51" s="107" t="s">
        <v>139</v>
      </c>
      <c r="B51" s="37">
        <v>95595</v>
      </c>
      <c r="C51" s="38">
        <f t="shared" si="9"/>
        <v>589666</v>
      </c>
      <c r="D51" s="38">
        <v>295810</v>
      </c>
      <c r="E51" s="38">
        <v>293856</v>
      </c>
      <c r="F51" s="39">
        <f t="shared" si="12"/>
        <v>4699</v>
      </c>
      <c r="G51" s="97">
        <f t="shared" si="13"/>
        <v>8.03</v>
      </c>
      <c r="H51" s="40">
        <f t="shared" si="10"/>
        <v>100.7</v>
      </c>
      <c r="I51" s="38">
        <f t="shared" si="11"/>
        <v>158</v>
      </c>
    </row>
    <row r="52" spans="1:9" ht="18.75">
      <c r="A52" s="4" t="s">
        <v>108</v>
      </c>
      <c r="B52" s="5"/>
      <c r="C52" s="6"/>
      <c r="D52" s="4"/>
      <c r="E52" s="4"/>
      <c r="F52" s="4"/>
      <c r="G52" s="4"/>
      <c r="H52" s="4"/>
      <c r="I52" s="4"/>
    </row>
    <row r="53" ht="16.5" customHeight="1" thickBot="1"/>
    <row r="54" spans="1:9" ht="21" customHeight="1">
      <c r="A54" s="11"/>
      <c r="B54" s="122" t="s">
        <v>104</v>
      </c>
      <c r="C54" s="12" t="s">
        <v>9</v>
      </c>
      <c r="D54" s="11"/>
      <c r="E54" s="74" t="s">
        <v>109</v>
      </c>
      <c r="F54" s="12"/>
      <c r="G54" s="122" t="s">
        <v>119</v>
      </c>
      <c r="H54" s="122" t="s">
        <v>105</v>
      </c>
      <c r="I54" s="125" t="s">
        <v>10</v>
      </c>
    </row>
    <row r="55" spans="1:9" ht="21" customHeight="1">
      <c r="A55" s="9" t="s">
        <v>11</v>
      </c>
      <c r="B55" s="123"/>
      <c r="C55" s="129" t="s">
        <v>12</v>
      </c>
      <c r="D55" s="129" t="s">
        <v>13</v>
      </c>
      <c r="E55" s="129" t="s">
        <v>14</v>
      </c>
      <c r="F55" s="13" t="s">
        <v>15</v>
      </c>
      <c r="G55" s="127"/>
      <c r="H55" s="123"/>
      <c r="I55" s="126"/>
    </row>
    <row r="56" spans="1:9" ht="21" customHeight="1">
      <c r="A56" s="43"/>
      <c r="B56" s="124"/>
      <c r="C56" s="130"/>
      <c r="D56" s="130"/>
      <c r="E56" s="130"/>
      <c r="F56" s="81" t="s">
        <v>110</v>
      </c>
      <c r="G56" s="128"/>
      <c r="H56" s="124"/>
      <c r="I56" s="78" t="s">
        <v>120</v>
      </c>
    </row>
    <row r="57" spans="1:9" ht="16.5" customHeight="1">
      <c r="A57" s="1" t="s">
        <v>154</v>
      </c>
      <c r="B57" s="21">
        <v>97864</v>
      </c>
      <c r="C57" s="22">
        <f>D57+E57</f>
        <v>589659</v>
      </c>
      <c r="D57" s="22">
        <v>296121</v>
      </c>
      <c r="E57" s="22">
        <v>293538</v>
      </c>
      <c r="F57" s="23">
        <f>ROUND(C57-C51,1)</f>
        <v>-7</v>
      </c>
      <c r="G57" s="24">
        <f>ROUND(F57/C51*1000,2)</f>
        <v>-0.01</v>
      </c>
      <c r="H57" s="25">
        <f>ROUND(D57/E57*100,1)</f>
        <v>100.9</v>
      </c>
      <c r="I57" s="22">
        <f>ROUND(C57/$J$3,0)</f>
        <v>158</v>
      </c>
    </row>
    <row r="58" spans="1:9" ht="16.5" customHeight="1">
      <c r="A58" s="1" t="s">
        <v>45</v>
      </c>
      <c r="B58" s="21">
        <v>100660</v>
      </c>
      <c r="C58" s="22">
        <f>D58+E58</f>
        <v>597942</v>
      </c>
      <c r="D58" s="22">
        <v>299217</v>
      </c>
      <c r="E58" s="22">
        <v>298725</v>
      </c>
      <c r="F58" s="23">
        <f>ROUND(C58-C57,1)</f>
        <v>8283</v>
      </c>
      <c r="G58" s="24">
        <f>ROUND(F58/C57*1000,2)</f>
        <v>14.05</v>
      </c>
      <c r="H58" s="25">
        <f>ROUND(D58/E58*100,1)</f>
        <v>100.2</v>
      </c>
      <c r="I58" s="22">
        <f>ROUND(C58/$J$3,0)</f>
        <v>160</v>
      </c>
    </row>
    <row r="59" spans="1:9" ht="16.5" customHeight="1">
      <c r="A59" s="1" t="s">
        <v>46</v>
      </c>
      <c r="B59" s="21">
        <v>104154</v>
      </c>
      <c r="C59" s="22">
        <f>D59+E59</f>
        <v>603530</v>
      </c>
      <c r="D59" s="22">
        <v>303080</v>
      </c>
      <c r="E59" s="22">
        <v>300450</v>
      </c>
      <c r="F59" s="23">
        <f>ROUND(C59-C58,1)</f>
        <v>5588</v>
      </c>
      <c r="G59" s="24">
        <f>ROUND(F59/C58*1000,2)</f>
        <v>9.35</v>
      </c>
      <c r="H59" s="25">
        <f>ROUND(D59/E59*100,1)</f>
        <v>100.9</v>
      </c>
      <c r="I59" s="22">
        <f>ROUND(C59/$J$3,0)</f>
        <v>162</v>
      </c>
    </row>
    <row r="60" spans="1:9" ht="16.5" customHeight="1">
      <c r="A60" s="1" t="s">
        <v>47</v>
      </c>
      <c r="B60" s="21">
        <v>105908</v>
      </c>
      <c r="C60" s="22">
        <f>D60+E60</f>
        <v>606813</v>
      </c>
      <c r="D60" s="22">
        <v>304845</v>
      </c>
      <c r="E60" s="22">
        <v>301968</v>
      </c>
      <c r="F60" s="23">
        <f>ROUND(C60-C59,1)</f>
        <v>3283</v>
      </c>
      <c r="G60" s="24">
        <f>ROUND(F60/C59*1000,2)</f>
        <v>5.44</v>
      </c>
      <c r="H60" s="25">
        <f>ROUND(D60/E60*100,1)</f>
        <v>101</v>
      </c>
      <c r="I60" s="22">
        <f>ROUND(C60/$J$3,0)</f>
        <v>163</v>
      </c>
    </row>
    <row r="61" spans="1:9" ht="16.5" customHeight="1">
      <c r="A61" s="1" t="s">
        <v>48</v>
      </c>
      <c r="B61" s="21">
        <v>105788</v>
      </c>
      <c r="C61" s="22">
        <f>D61+E61</f>
        <v>613604</v>
      </c>
      <c r="D61" s="22">
        <v>308819</v>
      </c>
      <c r="E61" s="22">
        <v>304785</v>
      </c>
      <c r="F61" s="23">
        <f>ROUND(C61-C60,1)</f>
        <v>6791</v>
      </c>
      <c r="G61" s="24">
        <f>ROUND(F61/C60*1000,2)</f>
        <v>11.19</v>
      </c>
      <c r="H61" s="25">
        <f>ROUND(D61/E61*100,1)</f>
        <v>101.3</v>
      </c>
      <c r="I61" s="22">
        <f>ROUND(C61/$J$3,0)</f>
        <v>165</v>
      </c>
    </row>
    <row r="62" spans="1:9" ht="18" customHeight="1">
      <c r="A62" s="1"/>
      <c r="B62" s="21"/>
      <c r="C62" s="22"/>
      <c r="D62" s="22"/>
      <c r="E62" s="22"/>
      <c r="F62" s="23"/>
      <c r="G62" s="24"/>
      <c r="H62" s="25"/>
      <c r="I62" s="22"/>
    </row>
    <row r="63" spans="1:9" ht="16.5" customHeight="1">
      <c r="A63" s="1" t="s">
        <v>49</v>
      </c>
      <c r="B63" s="21">
        <v>105678</v>
      </c>
      <c r="C63" s="22">
        <f aca="true" t="shared" si="14" ref="C63:C90">D63+E63</f>
        <v>615316</v>
      </c>
      <c r="D63" s="22">
        <v>309813</v>
      </c>
      <c r="E63" s="22">
        <v>305503</v>
      </c>
      <c r="F63" s="23">
        <f>ROUND(C63-C61,1)</f>
        <v>1712</v>
      </c>
      <c r="G63" s="24">
        <f>ROUND(F63/C61*1000,2)</f>
        <v>2.79</v>
      </c>
      <c r="H63" s="25">
        <f>ROUND(D63/E63*100,1)</f>
        <v>101.4</v>
      </c>
      <c r="I63" s="22">
        <f>ROUND(C63/$J$3,0)</f>
        <v>165</v>
      </c>
    </row>
    <row r="64" spans="1:9" ht="16.5" customHeight="1">
      <c r="A64" s="1" t="s">
        <v>50</v>
      </c>
      <c r="B64" s="21">
        <v>106299</v>
      </c>
      <c r="C64" s="22">
        <f t="shared" si="14"/>
        <v>591533</v>
      </c>
      <c r="D64" s="22">
        <v>297117</v>
      </c>
      <c r="E64" s="22">
        <v>294416</v>
      </c>
      <c r="F64" s="23">
        <f>ROUND(C64-C63,1)</f>
        <v>-23783</v>
      </c>
      <c r="G64" s="24">
        <f>ROUND(F64/C63*1000,2)</f>
        <v>-38.65</v>
      </c>
      <c r="H64" s="25">
        <f>ROUND(D64/E64*100,1)</f>
        <v>100.9</v>
      </c>
      <c r="I64" s="22">
        <f>ROUND(C64/$J$3,0)</f>
        <v>159</v>
      </c>
    </row>
    <row r="65" spans="1:9" ht="16.5" customHeight="1">
      <c r="A65" s="1" t="s">
        <v>51</v>
      </c>
      <c r="B65" s="21">
        <v>106369</v>
      </c>
      <c r="C65" s="22">
        <f t="shared" si="14"/>
        <v>598406</v>
      </c>
      <c r="D65" s="22">
        <v>300715</v>
      </c>
      <c r="E65" s="22">
        <v>297691</v>
      </c>
      <c r="F65" s="23">
        <f>ROUND(C65-C64,1)</f>
        <v>6873</v>
      </c>
      <c r="G65" s="24">
        <f>ROUND(F65/C64*1000,2)</f>
        <v>11.62</v>
      </c>
      <c r="H65" s="25">
        <f>ROUND(D65/E65*100,1)</f>
        <v>101</v>
      </c>
      <c r="I65" s="22">
        <f>ROUND(C65/$J$3,0)</f>
        <v>160</v>
      </c>
    </row>
    <row r="66" spans="1:9" ht="16.5" customHeight="1">
      <c r="A66" s="44" t="s">
        <v>52</v>
      </c>
      <c r="B66" s="45">
        <v>113178</v>
      </c>
      <c r="C66" s="46">
        <f t="shared" si="14"/>
        <v>564607</v>
      </c>
      <c r="D66" s="46">
        <v>280383</v>
      </c>
      <c r="E66" s="46">
        <v>284224</v>
      </c>
      <c r="F66" s="66" t="s">
        <v>17</v>
      </c>
      <c r="G66" s="66" t="s">
        <v>17</v>
      </c>
      <c r="H66" s="47">
        <f>ROUND(D66/E66*100,1)</f>
        <v>98.6</v>
      </c>
      <c r="I66" s="46">
        <f>ROUND(C66/$J$3,0)</f>
        <v>151</v>
      </c>
    </row>
    <row r="67" spans="1:2" ht="18" customHeight="1">
      <c r="A67" s="1"/>
      <c r="B67" s="14"/>
    </row>
    <row r="68" spans="1:9" ht="16.5" customHeight="1">
      <c r="A68" s="1" t="s">
        <v>53</v>
      </c>
      <c r="B68" s="21">
        <v>107700</v>
      </c>
      <c r="C68" s="22">
        <f t="shared" si="14"/>
        <v>597912</v>
      </c>
      <c r="D68" s="22">
        <v>300350</v>
      </c>
      <c r="E68" s="22">
        <v>297562</v>
      </c>
      <c r="F68" s="23">
        <f>C68-C66</f>
        <v>33305</v>
      </c>
      <c r="G68" s="48">
        <f>ROUND(F68/C66*1000,2)</f>
        <v>58.99</v>
      </c>
      <c r="H68" s="25">
        <f>ROUND(D68/E68*100,1)</f>
        <v>100.9</v>
      </c>
      <c r="I68" s="22">
        <f>ROUND(C68/$J$3,0)</f>
        <v>160</v>
      </c>
    </row>
    <row r="69" spans="1:9" ht="16.5" customHeight="1">
      <c r="A69" s="1" t="s">
        <v>54</v>
      </c>
      <c r="B69" s="21">
        <v>107565</v>
      </c>
      <c r="C69" s="22">
        <f t="shared" si="14"/>
        <v>600212</v>
      </c>
      <c r="D69" s="22">
        <v>302066</v>
      </c>
      <c r="E69" s="22">
        <v>298146</v>
      </c>
      <c r="F69" s="23">
        <f>C69-C68</f>
        <v>2300</v>
      </c>
      <c r="G69" s="24">
        <f>ROUND(F69/C68*1000,2)</f>
        <v>3.85</v>
      </c>
      <c r="H69" s="25">
        <f>ROUND(D69/E69*100,1)</f>
        <v>101.3</v>
      </c>
      <c r="I69" s="22">
        <f>ROUND(C69/$J$3,0)</f>
        <v>161</v>
      </c>
    </row>
    <row r="70" spans="1:9" ht="16.5" customHeight="1">
      <c r="A70" s="1" t="s">
        <v>55</v>
      </c>
      <c r="B70" s="21">
        <v>111762</v>
      </c>
      <c r="C70" s="22">
        <f t="shared" si="14"/>
        <v>591621</v>
      </c>
      <c r="D70" s="22">
        <v>295839</v>
      </c>
      <c r="E70" s="22">
        <v>295782</v>
      </c>
      <c r="F70" s="23">
        <f>C70-C69</f>
        <v>-8591</v>
      </c>
      <c r="G70" s="24">
        <f>ROUND(F70/C69*1000,2)</f>
        <v>-14.31</v>
      </c>
      <c r="H70" s="25">
        <f>ROUND(D70/E70*100,1)</f>
        <v>100</v>
      </c>
      <c r="I70" s="22">
        <f>ROUND(C70/$J$3,0)</f>
        <v>159</v>
      </c>
    </row>
    <row r="71" spans="1:9" ht="16.5" customHeight="1">
      <c r="A71" s="1" t="s">
        <v>56</v>
      </c>
      <c r="B71" s="21">
        <v>112291</v>
      </c>
      <c r="C71" s="22">
        <f t="shared" si="14"/>
        <v>593726</v>
      </c>
      <c r="D71" s="22">
        <v>297503</v>
      </c>
      <c r="E71" s="22">
        <v>296223</v>
      </c>
      <c r="F71" s="23">
        <f>C71-C70</f>
        <v>2105</v>
      </c>
      <c r="G71" s="24">
        <f>ROUND(F71/C70*1000,2)</f>
        <v>3.56</v>
      </c>
      <c r="H71" s="25">
        <f>ROUND(D71/E71*100,1)</f>
        <v>100.4</v>
      </c>
      <c r="I71" s="22">
        <f>ROUND(C71/$J$3,0)</f>
        <v>159</v>
      </c>
    </row>
    <row r="72" spans="1:9" ht="16.5" customHeight="1">
      <c r="A72" s="44" t="s">
        <v>57</v>
      </c>
      <c r="B72" s="45">
        <v>116623</v>
      </c>
      <c r="C72" s="46">
        <f t="shared" si="14"/>
        <v>583828</v>
      </c>
      <c r="D72" s="46">
        <v>289770</v>
      </c>
      <c r="E72" s="46">
        <v>294058</v>
      </c>
      <c r="F72" s="49">
        <f>(C72-C66)/5</f>
        <v>3844.2</v>
      </c>
      <c r="G72" s="50">
        <f>ROUND((((C72/C66)^(1/5))-1)*1000,2)</f>
        <v>6.72</v>
      </c>
      <c r="H72" s="47">
        <f>ROUND(D72/E72*100,1)</f>
        <v>98.5</v>
      </c>
      <c r="I72" s="46">
        <f>ROUND(C72/$J$3,0)</f>
        <v>157</v>
      </c>
    </row>
    <row r="73" spans="1:2" ht="18" customHeight="1">
      <c r="A73" s="1"/>
      <c r="B73" s="14"/>
    </row>
    <row r="74" spans="1:9" ht="16.5" customHeight="1">
      <c r="A74" s="1" t="s">
        <v>121</v>
      </c>
      <c r="B74" s="21">
        <v>114123</v>
      </c>
      <c r="C74" s="22">
        <f t="shared" si="14"/>
        <v>604472</v>
      </c>
      <c r="D74" s="22">
        <v>301767</v>
      </c>
      <c r="E74" s="22">
        <v>302705</v>
      </c>
      <c r="F74" s="23">
        <f>C74-C72</f>
        <v>20644</v>
      </c>
      <c r="G74" s="24">
        <f>ROUND(F74/C72*1000,2)</f>
        <v>35.36</v>
      </c>
      <c r="H74" s="25">
        <f>ROUND(D74/E74*100,1)</f>
        <v>99.7</v>
      </c>
      <c r="I74" s="22">
        <f>ROUND(C74/$J$3,0)</f>
        <v>162</v>
      </c>
    </row>
    <row r="75" spans="1:9" ht="16.5" customHeight="1">
      <c r="A75" s="1" t="s">
        <v>58</v>
      </c>
      <c r="B75" s="21">
        <v>114935</v>
      </c>
      <c r="C75" s="22">
        <f t="shared" si="14"/>
        <v>606132</v>
      </c>
      <c r="D75" s="22">
        <v>302886</v>
      </c>
      <c r="E75" s="22">
        <v>303246</v>
      </c>
      <c r="F75" s="23">
        <f>C75-C74</f>
        <v>1660</v>
      </c>
      <c r="G75" s="24">
        <f>ROUND(F75/C74*1000,2)</f>
        <v>2.75</v>
      </c>
      <c r="H75" s="25">
        <f>ROUND(D75/E75*100,1)</f>
        <v>99.9</v>
      </c>
      <c r="I75" s="22">
        <f>ROUND(C75/$J$3,0)</f>
        <v>162</v>
      </c>
    </row>
    <row r="76" spans="1:9" ht="16.5" customHeight="1">
      <c r="A76" s="1" t="s">
        <v>46</v>
      </c>
      <c r="B76" s="21">
        <v>116559</v>
      </c>
      <c r="C76" s="22">
        <f t="shared" si="14"/>
        <v>608739</v>
      </c>
      <c r="D76" s="22">
        <v>304512</v>
      </c>
      <c r="E76" s="22">
        <v>304227</v>
      </c>
      <c r="F76" s="23">
        <f>C76-C75</f>
        <v>2607</v>
      </c>
      <c r="G76" s="24">
        <f>ROUND(F76/C75*1000,2)</f>
        <v>4.3</v>
      </c>
      <c r="H76" s="25">
        <f>ROUND(D76/E76*100,1)</f>
        <v>100.1</v>
      </c>
      <c r="I76" s="22">
        <f>ROUND(C76/$J$3,0)</f>
        <v>163</v>
      </c>
    </row>
    <row r="77" spans="1:9" s="30" customFormat="1" ht="16.5" customHeight="1">
      <c r="A77" s="1" t="s">
        <v>47</v>
      </c>
      <c r="B77" s="21">
        <v>117024</v>
      </c>
      <c r="C77" s="22">
        <f t="shared" si="14"/>
        <v>611833</v>
      </c>
      <c r="D77" s="22">
        <v>306749</v>
      </c>
      <c r="E77" s="22">
        <v>305084</v>
      </c>
      <c r="F77" s="23">
        <f>C77-C76</f>
        <v>3094</v>
      </c>
      <c r="G77" s="24">
        <f>ROUND(F77/C76*1000,2)</f>
        <v>5.08</v>
      </c>
      <c r="H77" s="25">
        <f>ROUND(D77/E77*100,1)</f>
        <v>100.5</v>
      </c>
      <c r="I77" s="22">
        <f>ROUND(C77/$J$3,0)</f>
        <v>164</v>
      </c>
    </row>
    <row r="78" spans="1:9" s="30" customFormat="1" ht="16.5" customHeight="1">
      <c r="A78" s="51" t="s">
        <v>48</v>
      </c>
      <c r="B78" s="109">
        <v>120297</v>
      </c>
      <c r="C78" s="52">
        <f t="shared" si="14"/>
        <v>596225</v>
      </c>
      <c r="D78" s="52">
        <v>295456</v>
      </c>
      <c r="E78" s="52">
        <v>300769</v>
      </c>
      <c r="F78" s="53">
        <f>(C78-C72)/5</f>
        <v>2479.4</v>
      </c>
      <c r="G78" s="54">
        <f>ROUND((((C78/C72)^(1/5))-1)*1000,2)</f>
        <v>4.21</v>
      </c>
      <c r="H78" s="55">
        <f>ROUND(D78/E78*100,1)</f>
        <v>98.2</v>
      </c>
      <c r="I78" s="52">
        <f>ROUND(C78/$K$3,0)</f>
        <v>162</v>
      </c>
    </row>
    <row r="79" spans="1:9" ht="18" customHeight="1">
      <c r="A79" s="51"/>
      <c r="B79" s="45"/>
      <c r="C79" s="52"/>
      <c r="D79" s="52"/>
      <c r="E79" s="52"/>
      <c r="F79" s="53"/>
      <c r="G79" s="54"/>
      <c r="H79" s="55"/>
      <c r="I79" s="52"/>
    </row>
    <row r="80" spans="1:9" ht="16.5" customHeight="1">
      <c r="A80" s="41" t="s">
        <v>59</v>
      </c>
      <c r="B80" s="21">
        <v>118358</v>
      </c>
      <c r="C80" s="22">
        <f t="shared" si="14"/>
        <v>609770</v>
      </c>
      <c r="D80" s="22">
        <v>304951</v>
      </c>
      <c r="E80" s="22">
        <v>304819</v>
      </c>
      <c r="F80" s="23">
        <f>C80-C78</f>
        <v>13545</v>
      </c>
      <c r="G80" s="24">
        <f>ROUND(F80/C78*1000,2)</f>
        <v>22.72</v>
      </c>
      <c r="H80" s="25">
        <f>ROUND(D80/E80*100,1)</f>
        <v>100</v>
      </c>
      <c r="I80" s="22">
        <f>ROUND(C80/$K$3,0)</f>
        <v>165</v>
      </c>
    </row>
    <row r="81" spans="1:9" ht="16.5" customHeight="1">
      <c r="A81" s="41" t="s">
        <v>50</v>
      </c>
      <c r="B81" s="21">
        <v>119480</v>
      </c>
      <c r="C81" s="22">
        <f t="shared" si="14"/>
        <v>616885</v>
      </c>
      <c r="D81" s="22">
        <v>308799</v>
      </c>
      <c r="E81" s="22">
        <v>308086</v>
      </c>
      <c r="F81" s="23">
        <f>C81-C80</f>
        <v>7115</v>
      </c>
      <c r="G81" s="24">
        <f>ROUND(F81/C80*1000,2)</f>
        <v>11.67</v>
      </c>
      <c r="H81" s="25">
        <f>ROUND(D81/E81*100,1)</f>
        <v>100.2</v>
      </c>
      <c r="I81" s="22">
        <f>ROUND(C81/$K$3,0)</f>
        <v>167</v>
      </c>
    </row>
    <row r="82" spans="1:9" ht="16.5" customHeight="1">
      <c r="A82" s="56" t="s">
        <v>51</v>
      </c>
      <c r="B82" s="21">
        <v>119933</v>
      </c>
      <c r="C82" s="22">
        <f t="shared" si="14"/>
        <v>619661</v>
      </c>
      <c r="D82" s="22">
        <v>309428</v>
      </c>
      <c r="E82" s="22">
        <v>310233</v>
      </c>
      <c r="F82" s="23">
        <f>C82-C81</f>
        <v>2776</v>
      </c>
      <c r="G82" s="24">
        <f>ROUND(F82/C81*1000,2)</f>
        <v>4.5</v>
      </c>
      <c r="H82" s="25">
        <f>ROUND(D82/E82*100,1)</f>
        <v>99.7</v>
      </c>
      <c r="I82" s="22">
        <f>ROUND(C82/$K$3,0)</f>
        <v>168</v>
      </c>
    </row>
    <row r="83" spans="1:9" ht="16.5" customHeight="1">
      <c r="A83" s="56" t="s">
        <v>52</v>
      </c>
      <c r="B83" s="21">
        <v>120862</v>
      </c>
      <c r="C83" s="22">
        <f t="shared" si="14"/>
        <v>618652</v>
      </c>
      <c r="D83" s="22">
        <v>309006</v>
      </c>
      <c r="E83" s="22">
        <v>309646</v>
      </c>
      <c r="F83" s="23">
        <f>C83-C82</f>
        <v>-1009</v>
      </c>
      <c r="G83" s="24">
        <f>ROUND(F83/C82*1000,2)</f>
        <v>-1.63</v>
      </c>
      <c r="H83" s="25">
        <f>ROUND(D83/E83*100,1)</f>
        <v>99.8</v>
      </c>
      <c r="I83" s="22">
        <f>ROUND(C83/$K$3,0)</f>
        <v>168</v>
      </c>
    </row>
    <row r="84" spans="1:9" ht="16.5" customHeight="1">
      <c r="A84" s="57" t="s">
        <v>53</v>
      </c>
      <c r="B84" s="109">
        <v>122531</v>
      </c>
      <c r="C84" s="46">
        <f t="shared" si="14"/>
        <v>620471</v>
      </c>
      <c r="D84" s="46">
        <v>306011</v>
      </c>
      <c r="E84" s="46">
        <v>314460</v>
      </c>
      <c r="F84" s="49">
        <f>(C84-C78)/5</f>
        <v>4849.2</v>
      </c>
      <c r="G84" s="58">
        <f>ROUND((((C84/C78)^(1/5))-1)*1000,2)</f>
        <v>8</v>
      </c>
      <c r="H84" s="47">
        <f>ROUND(D84/E84*100,1)</f>
        <v>97.3</v>
      </c>
      <c r="I84" s="46">
        <f>ROUND(C84/$K$3,0)</f>
        <v>168</v>
      </c>
    </row>
    <row r="85" spans="1:2" ht="18" customHeight="1">
      <c r="A85" s="1"/>
      <c r="B85" s="14"/>
    </row>
    <row r="86" spans="1:9" ht="16.5" customHeight="1">
      <c r="A86" s="1" t="s">
        <v>54</v>
      </c>
      <c r="B86" s="21">
        <v>122774</v>
      </c>
      <c r="C86" s="22">
        <f t="shared" si="14"/>
        <v>623335</v>
      </c>
      <c r="D86" s="22">
        <v>310530</v>
      </c>
      <c r="E86" s="22">
        <v>312805</v>
      </c>
      <c r="F86" s="23">
        <f>C86-C84</f>
        <v>2864</v>
      </c>
      <c r="G86" s="24">
        <f>ROUND(F86/C84*1000,2)</f>
        <v>4.62</v>
      </c>
      <c r="H86" s="25">
        <f>ROUND(D86/E86*100,1)</f>
        <v>99.3</v>
      </c>
      <c r="I86" s="22">
        <f>ROUND(C86/$K$3,0)</f>
        <v>169</v>
      </c>
    </row>
    <row r="87" spans="1:9" ht="16.5" customHeight="1">
      <c r="A87" s="1" t="s">
        <v>55</v>
      </c>
      <c r="B87" s="21">
        <v>123242</v>
      </c>
      <c r="C87" s="22">
        <f t="shared" si="14"/>
        <v>625238</v>
      </c>
      <c r="D87" s="22">
        <v>308023</v>
      </c>
      <c r="E87" s="22">
        <v>317215</v>
      </c>
      <c r="F87" s="23">
        <f>C87-C86</f>
        <v>1903</v>
      </c>
      <c r="G87" s="24">
        <f>ROUND(F87/C86*1000,2)</f>
        <v>3.05</v>
      </c>
      <c r="H87" s="25">
        <f>ROUND(D87/E87*100,1)</f>
        <v>97.1</v>
      </c>
      <c r="I87" s="22">
        <f>ROUND(C87/$K$3,0)</f>
        <v>170</v>
      </c>
    </row>
    <row r="88" spans="1:9" ht="16.5" customHeight="1">
      <c r="A88" s="1" t="s">
        <v>56</v>
      </c>
      <c r="B88" s="21">
        <v>122390</v>
      </c>
      <c r="C88" s="22">
        <f t="shared" si="14"/>
        <v>612142</v>
      </c>
      <c r="D88" s="22">
        <v>295366</v>
      </c>
      <c r="E88" s="22">
        <v>316776</v>
      </c>
      <c r="F88" s="23">
        <f>C88-C87</f>
        <v>-13096</v>
      </c>
      <c r="G88" s="24">
        <f>ROUND(F88/C87*1000,2)</f>
        <v>-20.95</v>
      </c>
      <c r="H88" s="25">
        <f>ROUND(D88/E88*100,1)</f>
        <v>93.2</v>
      </c>
      <c r="I88" s="22">
        <f>ROUND(C88/$K$3,0)</f>
        <v>166</v>
      </c>
    </row>
    <row r="89" spans="1:9" ht="16.5" customHeight="1">
      <c r="A89" s="1" t="s">
        <v>57</v>
      </c>
      <c r="B89" s="21">
        <v>123056</v>
      </c>
      <c r="C89" s="22">
        <f t="shared" si="14"/>
        <v>612573</v>
      </c>
      <c r="D89" s="22">
        <v>297405</v>
      </c>
      <c r="E89" s="22">
        <v>315168</v>
      </c>
      <c r="F89" s="23">
        <f>C89-C88</f>
        <v>431</v>
      </c>
      <c r="G89" s="24">
        <f>ROUND(F89/C88*1000,2)</f>
        <v>0.7</v>
      </c>
      <c r="H89" s="25">
        <f>ROUND(D89/E89*100,1)</f>
        <v>94.4</v>
      </c>
      <c r="I89" s="22">
        <f>ROUND(C89/$K$3,0)</f>
        <v>166</v>
      </c>
    </row>
    <row r="90" spans="1:9" ht="16.5" customHeight="1">
      <c r="A90" s="51" t="s">
        <v>60</v>
      </c>
      <c r="B90" s="45">
        <v>124775</v>
      </c>
      <c r="C90" s="52">
        <f t="shared" si="14"/>
        <v>620509</v>
      </c>
      <c r="D90" s="52">
        <v>305681</v>
      </c>
      <c r="E90" s="52">
        <v>314828</v>
      </c>
      <c r="F90" s="53">
        <f>(C90-C84)/5</f>
        <v>7.6</v>
      </c>
      <c r="G90" s="54">
        <f>ROUND((((C90/C84)^(1/5))-1)*1000,2)</f>
        <v>0.01</v>
      </c>
      <c r="H90" s="55">
        <f>ROUND(D90/E90*100,1)</f>
        <v>97.1</v>
      </c>
      <c r="I90" s="52">
        <f>ROUND(C90/$K$3,0)</f>
        <v>168</v>
      </c>
    </row>
    <row r="91" spans="1:2" ht="18" customHeight="1">
      <c r="A91" s="1"/>
      <c r="B91" s="14"/>
    </row>
    <row r="92" spans="1:9" ht="16.5" customHeight="1">
      <c r="A92" s="1" t="s">
        <v>107</v>
      </c>
      <c r="B92" s="21">
        <v>126674</v>
      </c>
      <c r="C92" s="22">
        <f>D92+E92</f>
        <v>621500</v>
      </c>
      <c r="D92" s="22">
        <v>301466</v>
      </c>
      <c r="E92" s="22">
        <v>320034</v>
      </c>
      <c r="F92" s="23">
        <f>C92-C90</f>
        <v>991</v>
      </c>
      <c r="G92" s="24">
        <f>ROUND(F92/C90*1000,2)</f>
        <v>1.6</v>
      </c>
      <c r="H92" s="25">
        <f>ROUND(D92/E92*100,1)</f>
        <v>94.2</v>
      </c>
      <c r="I92" s="22">
        <f>ROUND(C92/$K$3,0)</f>
        <v>168</v>
      </c>
    </row>
    <row r="93" spans="1:9" ht="16.5" customHeight="1">
      <c r="A93" s="1" t="s">
        <v>61</v>
      </c>
      <c r="B93" s="65" t="s">
        <v>62</v>
      </c>
      <c r="C93" s="22">
        <v>637884</v>
      </c>
      <c r="D93" s="66" t="s">
        <v>62</v>
      </c>
      <c r="E93" s="66" t="s">
        <v>62</v>
      </c>
      <c r="F93" s="23">
        <f>C93-C92</f>
        <v>16384</v>
      </c>
      <c r="G93" s="24">
        <f>ROUND(F93/C92*1000,2)</f>
        <v>26.36</v>
      </c>
      <c r="H93" s="66" t="s">
        <v>62</v>
      </c>
      <c r="I93" s="22">
        <f>ROUND(C93/$K$3,0)</f>
        <v>173</v>
      </c>
    </row>
    <row r="94" spans="1:9" ht="16.5" customHeight="1">
      <c r="A94" s="1" t="s">
        <v>63</v>
      </c>
      <c r="B94" s="65" t="s">
        <v>62</v>
      </c>
      <c r="C94" s="22">
        <v>620640</v>
      </c>
      <c r="D94" s="66" t="s">
        <v>62</v>
      </c>
      <c r="E94" s="66" t="s">
        <v>62</v>
      </c>
      <c r="F94" s="23">
        <f>C94-C93</f>
        <v>-17244</v>
      </c>
      <c r="G94" s="24">
        <f>ROUND(F94/C93*1000,2)</f>
        <v>-27.03</v>
      </c>
      <c r="H94" s="66" t="s">
        <v>62</v>
      </c>
      <c r="I94" s="22">
        <f>ROUND(C94/$K$3,0)</f>
        <v>168</v>
      </c>
    </row>
    <row r="95" spans="1:9" ht="16.5" customHeight="1">
      <c r="A95" s="1" t="s">
        <v>64</v>
      </c>
      <c r="B95" s="65" t="s">
        <v>62</v>
      </c>
      <c r="C95" s="22">
        <f>D95+E95</f>
        <v>606259</v>
      </c>
      <c r="D95" s="22">
        <v>276124</v>
      </c>
      <c r="E95" s="22">
        <v>330135</v>
      </c>
      <c r="F95" s="23">
        <f>C95-C94</f>
        <v>-14381</v>
      </c>
      <c r="G95" s="24">
        <f>ROUND(F95/C94*1000,2)</f>
        <v>-23.17</v>
      </c>
      <c r="H95" s="25">
        <f>ROUND(D95/E95*100,1)</f>
        <v>83.6</v>
      </c>
      <c r="I95" s="22">
        <f>ROUND(C95/$K$3,0)</f>
        <v>164</v>
      </c>
    </row>
    <row r="96" spans="1:9" ht="16.5" customHeight="1" thickBot="1">
      <c r="A96" s="104" t="s">
        <v>65</v>
      </c>
      <c r="B96" s="37">
        <v>168212</v>
      </c>
      <c r="C96" s="38">
        <f>D96+E96</f>
        <v>778645</v>
      </c>
      <c r="D96" s="38">
        <v>354320</v>
      </c>
      <c r="E96" s="38">
        <v>424325</v>
      </c>
      <c r="F96" s="39">
        <f>C96-C95</f>
        <v>172386</v>
      </c>
      <c r="G96" s="97">
        <f>ROUND(F96/C95*1000,2)</f>
        <v>284.34</v>
      </c>
      <c r="H96" s="40">
        <f>ROUND(D96/E96*100,1)</f>
        <v>83.5</v>
      </c>
      <c r="I96" s="38">
        <f>ROUND(C96/$K$3,0)</f>
        <v>211</v>
      </c>
    </row>
    <row r="97" ht="15.75" customHeight="1"/>
    <row r="98" ht="15.75" customHeight="1"/>
    <row r="99" spans="1:9" ht="18.75">
      <c r="A99" s="4" t="s">
        <v>108</v>
      </c>
      <c r="B99" s="5"/>
      <c r="C99" s="4"/>
      <c r="D99" s="4"/>
      <c r="E99" s="4"/>
      <c r="F99" s="4"/>
      <c r="G99" s="4"/>
      <c r="H99" s="4"/>
      <c r="I99" s="5"/>
    </row>
    <row r="100" ht="16.5" customHeight="1" thickBot="1"/>
    <row r="101" spans="1:9" ht="18" customHeight="1">
      <c r="A101" s="11"/>
      <c r="B101" s="122" t="s">
        <v>104</v>
      </c>
      <c r="C101" s="12" t="s">
        <v>9</v>
      </c>
      <c r="D101" s="11"/>
      <c r="E101" s="74" t="s">
        <v>109</v>
      </c>
      <c r="F101" s="12"/>
      <c r="G101" s="122" t="s">
        <v>119</v>
      </c>
      <c r="H101" s="122" t="s">
        <v>105</v>
      </c>
      <c r="I101" s="125" t="s">
        <v>10</v>
      </c>
    </row>
    <row r="102" spans="1:9" ht="18" customHeight="1">
      <c r="A102" s="9" t="s">
        <v>11</v>
      </c>
      <c r="B102" s="123"/>
      <c r="C102" s="129" t="s">
        <v>12</v>
      </c>
      <c r="D102" s="129" t="s">
        <v>13</v>
      </c>
      <c r="E102" s="129" t="s">
        <v>14</v>
      </c>
      <c r="F102" s="13" t="s">
        <v>15</v>
      </c>
      <c r="G102" s="127"/>
      <c r="H102" s="123"/>
      <c r="I102" s="126"/>
    </row>
    <row r="103" spans="1:9" ht="18" customHeight="1">
      <c r="A103" s="43"/>
      <c r="B103" s="124"/>
      <c r="C103" s="130"/>
      <c r="D103" s="130"/>
      <c r="E103" s="130"/>
      <c r="F103" s="81" t="s">
        <v>110</v>
      </c>
      <c r="G103" s="128"/>
      <c r="H103" s="124"/>
      <c r="I103" s="78" t="s">
        <v>120</v>
      </c>
    </row>
    <row r="104" spans="1:9" ht="15" customHeight="1">
      <c r="A104" s="1" t="s">
        <v>155</v>
      </c>
      <c r="B104" s="21">
        <v>160008</v>
      </c>
      <c r="C104" s="22">
        <f aca="true" t="shared" si="15" ref="C104:C136">D104+E104</f>
        <v>743358</v>
      </c>
      <c r="D104" s="22">
        <v>344321</v>
      </c>
      <c r="E104" s="22">
        <v>399037</v>
      </c>
      <c r="F104" s="23">
        <f>C104-C96</f>
        <v>-35287</v>
      </c>
      <c r="G104" s="24">
        <f>ROUND(F104/C96*1000,2)</f>
        <v>-45.32</v>
      </c>
      <c r="H104" s="25">
        <f>ROUND(D104/E104*100,1)</f>
        <v>86.3</v>
      </c>
      <c r="I104" s="27">
        <f>ROUND(C104/$K$3,0)</f>
        <v>202</v>
      </c>
    </row>
    <row r="105" spans="1:9" ht="15" customHeight="1">
      <c r="A105" s="44" t="s">
        <v>67</v>
      </c>
      <c r="B105" s="109">
        <v>162760</v>
      </c>
      <c r="C105" s="46">
        <f t="shared" si="15"/>
        <v>779935</v>
      </c>
      <c r="D105" s="46">
        <v>376258</v>
      </c>
      <c r="E105" s="46">
        <v>403677</v>
      </c>
      <c r="F105" s="49">
        <f>(C105-C90)/7</f>
        <v>22775.14285714286</v>
      </c>
      <c r="G105" s="50">
        <f>ROUND((((C105/C90)^(1/7))-1)*1000,2)</f>
        <v>33.21</v>
      </c>
      <c r="H105" s="47">
        <f>ROUND(D105/E105*100,1)</f>
        <v>93.2</v>
      </c>
      <c r="I105" s="52">
        <f>ROUND(C105/$K$3,0)</f>
        <v>211</v>
      </c>
    </row>
    <row r="106" spans="1:9" ht="15" customHeight="1">
      <c r="A106" s="1" t="s">
        <v>68</v>
      </c>
      <c r="B106" s="21">
        <v>160330</v>
      </c>
      <c r="C106" s="22">
        <f t="shared" si="15"/>
        <v>778677</v>
      </c>
      <c r="D106" s="22">
        <v>376397</v>
      </c>
      <c r="E106" s="22">
        <v>402280</v>
      </c>
      <c r="F106" s="23">
        <f>C106-C105</f>
        <v>-1258</v>
      </c>
      <c r="G106" s="24">
        <f>ROUND(F106/C105*1000,2)</f>
        <v>-1.61</v>
      </c>
      <c r="H106" s="25">
        <f>ROUND(D106/E106*100,1)</f>
        <v>93.6</v>
      </c>
      <c r="I106" s="27">
        <f>ROUND(C106/$K$3,0)</f>
        <v>211</v>
      </c>
    </row>
    <row r="107" spans="1:9" ht="15" customHeight="1">
      <c r="A107" s="44" t="s">
        <v>69</v>
      </c>
      <c r="B107" s="45">
        <v>157102</v>
      </c>
      <c r="C107" s="46">
        <f t="shared" si="15"/>
        <v>763883</v>
      </c>
      <c r="D107" s="46">
        <v>368863</v>
      </c>
      <c r="E107" s="46">
        <v>395020</v>
      </c>
      <c r="F107" s="49">
        <f>ROUND((C107-C105)/3,0)</f>
        <v>-5351</v>
      </c>
      <c r="G107" s="50">
        <f>ROUND((((C107/C105)^(1/3))-1)*1000,2)</f>
        <v>-6.91</v>
      </c>
      <c r="H107" s="47">
        <f>ROUND(D107/E107*100,1)</f>
        <v>93.4</v>
      </c>
      <c r="I107" s="46">
        <f>ROUND(C107/$L$3,0)</f>
        <v>207</v>
      </c>
    </row>
    <row r="108" spans="1:2" ht="12.75" customHeight="1">
      <c r="A108" s="1"/>
      <c r="B108" s="14"/>
    </row>
    <row r="109" spans="1:9" ht="15" customHeight="1">
      <c r="A109" s="1" t="s">
        <v>70</v>
      </c>
      <c r="B109" s="21">
        <v>199437</v>
      </c>
      <c r="C109" s="22">
        <v>836079</v>
      </c>
      <c r="D109" s="66" t="s">
        <v>62</v>
      </c>
      <c r="E109" s="66" t="s">
        <v>62</v>
      </c>
      <c r="F109" s="23">
        <f>ROUND((C109-C107)/2,0)</f>
        <v>36098</v>
      </c>
      <c r="G109" s="67">
        <f>ROUND((((C109/C107)^(1/2))-1)*1000,2)</f>
        <v>46.19</v>
      </c>
      <c r="H109" s="66" t="s">
        <v>62</v>
      </c>
      <c r="I109" s="22">
        <f>ROUND(C109/$L$3,0)</f>
        <v>227</v>
      </c>
    </row>
    <row r="110" spans="1:9" ht="15" customHeight="1">
      <c r="A110" s="1" t="s">
        <v>71</v>
      </c>
      <c r="B110" s="21">
        <v>157894</v>
      </c>
      <c r="C110" s="22">
        <f t="shared" si="15"/>
        <v>769208</v>
      </c>
      <c r="D110" s="22">
        <v>371631</v>
      </c>
      <c r="E110" s="22">
        <v>397577</v>
      </c>
      <c r="F110" s="23">
        <f>C110-C109</f>
        <v>-66871</v>
      </c>
      <c r="G110" s="24">
        <f>ROUND(F110/C109*1000,2)</f>
        <v>-79.98</v>
      </c>
      <c r="H110" s="25">
        <f>ROUND(D110/E110*100,1)</f>
        <v>93.5</v>
      </c>
      <c r="I110" s="22">
        <f>ROUND(C110/$L$3,0)</f>
        <v>209</v>
      </c>
    </row>
    <row r="111" spans="1:9" ht="15" customHeight="1">
      <c r="A111" s="1" t="s">
        <v>72</v>
      </c>
      <c r="B111" s="21">
        <v>159481</v>
      </c>
      <c r="C111" s="22">
        <f t="shared" si="15"/>
        <v>776016</v>
      </c>
      <c r="D111" s="22">
        <v>375047</v>
      </c>
      <c r="E111" s="22">
        <v>400969</v>
      </c>
      <c r="F111" s="23">
        <f>C111-C110</f>
        <v>6808</v>
      </c>
      <c r="G111" s="24">
        <f>ROUND(F111/C110*1000,2)</f>
        <v>8.85</v>
      </c>
      <c r="H111" s="25">
        <f>ROUND(D111/E111*100,1)</f>
        <v>93.5</v>
      </c>
      <c r="I111" s="22">
        <f>ROUND(C111/$L$3,0)</f>
        <v>210</v>
      </c>
    </row>
    <row r="112" spans="1:9" ht="15" customHeight="1">
      <c r="A112" s="44" t="s">
        <v>73</v>
      </c>
      <c r="B112" s="45">
        <v>158643</v>
      </c>
      <c r="C112" s="46">
        <f t="shared" si="15"/>
        <v>776861</v>
      </c>
      <c r="D112" s="46">
        <v>377961</v>
      </c>
      <c r="E112" s="46">
        <v>398900</v>
      </c>
      <c r="F112" s="49">
        <f>ROUND((C112-C107)/5,0)</f>
        <v>2596</v>
      </c>
      <c r="G112" s="50">
        <f>ROUND((((C112/C107)^(1/5))-1)*1000,2)</f>
        <v>3.38</v>
      </c>
      <c r="H112" s="47">
        <f>ROUND(D112/E112*100,1)</f>
        <v>94.8</v>
      </c>
      <c r="I112" s="46">
        <f>ROUND(C112/$M$3,0)</f>
        <v>210</v>
      </c>
    </row>
    <row r="113" spans="1:2" ht="12.75" customHeight="1">
      <c r="A113" s="1"/>
      <c r="B113" s="14"/>
    </row>
    <row r="114" spans="1:9" ht="15" customHeight="1">
      <c r="A114" s="1" t="s">
        <v>74</v>
      </c>
      <c r="B114" s="21">
        <v>162468</v>
      </c>
      <c r="C114" s="22">
        <f t="shared" si="15"/>
        <v>785219</v>
      </c>
      <c r="D114" s="22">
        <v>379813</v>
      </c>
      <c r="E114" s="22">
        <v>405406</v>
      </c>
      <c r="F114" s="23">
        <f>C114-C112</f>
        <v>8358</v>
      </c>
      <c r="G114" s="24">
        <f>ROUND(F114/C112*1000,2)</f>
        <v>10.76</v>
      </c>
      <c r="H114" s="25">
        <f>ROUND(D114/E114*100,1)</f>
        <v>93.7</v>
      </c>
      <c r="I114" s="22">
        <f>ROUND(C114/$M$3,0)</f>
        <v>213</v>
      </c>
    </row>
    <row r="115" spans="1:9" ht="15" customHeight="1">
      <c r="A115" s="1" t="s">
        <v>75</v>
      </c>
      <c r="B115" s="21">
        <v>163303</v>
      </c>
      <c r="C115" s="22">
        <f t="shared" si="15"/>
        <v>786813</v>
      </c>
      <c r="D115" s="22">
        <v>380484</v>
      </c>
      <c r="E115" s="22">
        <v>406329</v>
      </c>
      <c r="F115" s="23">
        <f>C115-C114</f>
        <v>1594</v>
      </c>
      <c r="G115" s="24">
        <f>ROUND(F115/C114*1000,2)</f>
        <v>2.03</v>
      </c>
      <c r="H115" s="25">
        <f>ROUND(D115/E115*100,1)</f>
        <v>93.6</v>
      </c>
      <c r="I115" s="22">
        <f>ROUND(C115/$M$3,0)</f>
        <v>213</v>
      </c>
    </row>
    <row r="116" spans="1:9" ht="15" customHeight="1">
      <c r="A116" s="1" t="s">
        <v>76</v>
      </c>
      <c r="B116" s="21">
        <v>165164</v>
      </c>
      <c r="C116" s="22">
        <f t="shared" si="15"/>
        <v>790907</v>
      </c>
      <c r="D116" s="22">
        <v>383260</v>
      </c>
      <c r="E116" s="22">
        <v>407647</v>
      </c>
      <c r="F116" s="23">
        <f>C116-C115</f>
        <v>4094</v>
      </c>
      <c r="G116" s="24">
        <f>ROUND(F116/C115*1000,2)</f>
        <v>5.2</v>
      </c>
      <c r="H116" s="25">
        <f>ROUND(D116/E116*100,1)</f>
        <v>94</v>
      </c>
      <c r="I116" s="22">
        <f>ROUND(C116/$M$3,0)</f>
        <v>214</v>
      </c>
    </row>
    <row r="117" spans="1:9" ht="15" customHeight="1">
      <c r="A117" s="1" t="s">
        <v>77</v>
      </c>
      <c r="B117" s="21">
        <v>167556</v>
      </c>
      <c r="C117" s="22">
        <f t="shared" si="15"/>
        <v>796746</v>
      </c>
      <c r="D117" s="22">
        <v>386941</v>
      </c>
      <c r="E117" s="22">
        <v>409805</v>
      </c>
      <c r="F117" s="23">
        <f>C117-C116</f>
        <v>5839</v>
      </c>
      <c r="G117" s="24">
        <f>ROUND(F117/C116*1000,2)</f>
        <v>7.38</v>
      </c>
      <c r="H117" s="25">
        <f>ROUND(D117/E117*100,1)</f>
        <v>94.4</v>
      </c>
      <c r="I117" s="22">
        <f>ROUND(C117/$M$3,0)</f>
        <v>216</v>
      </c>
    </row>
    <row r="118" spans="1:9" ht="15" customHeight="1">
      <c r="A118" s="44" t="s">
        <v>78</v>
      </c>
      <c r="B118" s="45">
        <v>167650</v>
      </c>
      <c r="C118" s="46">
        <f t="shared" si="15"/>
        <v>781058</v>
      </c>
      <c r="D118" s="46">
        <v>382494</v>
      </c>
      <c r="E118" s="46">
        <v>398564</v>
      </c>
      <c r="F118" s="49">
        <f>ROUND((C118-C112)/5,0)</f>
        <v>839</v>
      </c>
      <c r="G118" s="50">
        <f>ROUND((((C118/C112)^(1/5))-1)*1000,2)</f>
        <v>1.08</v>
      </c>
      <c r="H118" s="47">
        <f>ROUND(D118/E118*100,1)</f>
        <v>96</v>
      </c>
      <c r="I118" s="46">
        <f>ROUND(C118/$M$3,0)</f>
        <v>212</v>
      </c>
    </row>
    <row r="119" spans="1:2" ht="12.75" customHeight="1">
      <c r="A119" s="1"/>
      <c r="B119" s="14"/>
    </row>
    <row r="120" spans="1:9" ht="15" customHeight="1">
      <c r="A120" s="1" t="s">
        <v>79</v>
      </c>
      <c r="B120" s="21">
        <v>170451</v>
      </c>
      <c r="C120" s="22">
        <f t="shared" si="15"/>
        <v>803445</v>
      </c>
      <c r="D120" s="22">
        <v>390024</v>
      </c>
      <c r="E120" s="22">
        <v>413421</v>
      </c>
      <c r="F120" s="23">
        <f>C120-C118</f>
        <v>22387</v>
      </c>
      <c r="G120" s="24">
        <f>ROUND(F120/C118*1000,2)</f>
        <v>28.66</v>
      </c>
      <c r="H120" s="25">
        <f>ROUND(D120/E120*100,1)</f>
        <v>94.3</v>
      </c>
      <c r="I120" s="22">
        <f>ROUND(C120/$M$3,0)</f>
        <v>218</v>
      </c>
    </row>
    <row r="121" spans="1:9" ht="15" customHeight="1">
      <c r="A121" s="56" t="s">
        <v>101</v>
      </c>
      <c r="B121" s="21">
        <v>172933</v>
      </c>
      <c r="C121" s="22">
        <f t="shared" si="15"/>
        <v>804935</v>
      </c>
      <c r="D121" s="22">
        <v>391702</v>
      </c>
      <c r="E121" s="22">
        <v>413233</v>
      </c>
      <c r="F121" s="23">
        <f>C121-C120</f>
        <v>1490</v>
      </c>
      <c r="G121" s="24">
        <f>ROUND(F121/C120*1000,2)</f>
        <v>1.85</v>
      </c>
      <c r="H121" s="25">
        <f>ROUND(D121/E121*100,1)</f>
        <v>94.8</v>
      </c>
      <c r="I121" s="22">
        <f>ROUND(C121/$M$3,0)</f>
        <v>218</v>
      </c>
    </row>
    <row r="122" spans="1:9" ht="15" customHeight="1">
      <c r="A122" s="1" t="s">
        <v>80</v>
      </c>
      <c r="B122" s="21">
        <v>176813</v>
      </c>
      <c r="C122" s="22">
        <f t="shared" si="15"/>
        <v>809181</v>
      </c>
      <c r="D122" s="22">
        <v>393143</v>
      </c>
      <c r="E122" s="22">
        <v>416038</v>
      </c>
      <c r="F122" s="23">
        <f>C122-C121</f>
        <v>4246</v>
      </c>
      <c r="G122" s="24">
        <f>ROUND(F122/C121*1000,2)</f>
        <v>5.27</v>
      </c>
      <c r="H122" s="25">
        <f>ROUND(D122/E122*100,1)</f>
        <v>94.5</v>
      </c>
      <c r="I122" s="22">
        <f>ROUND(C122/$M$3,0)</f>
        <v>219</v>
      </c>
    </row>
    <row r="123" spans="1:9" s="30" customFormat="1" ht="15" customHeight="1">
      <c r="A123" s="56" t="s">
        <v>100</v>
      </c>
      <c r="B123" s="21">
        <v>181176</v>
      </c>
      <c r="C123" s="22">
        <f t="shared" si="15"/>
        <v>822971</v>
      </c>
      <c r="D123" s="22">
        <v>400164</v>
      </c>
      <c r="E123" s="22">
        <v>422807</v>
      </c>
      <c r="F123" s="23">
        <f>C123-C122</f>
        <v>13790</v>
      </c>
      <c r="G123" s="24">
        <f>ROUND(F123/C122*1000,2)</f>
        <v>17.04</v>
      </c>
      <c r="H123" s="25">
        <f>ROUND(D123/E123*100,1)</f>
        <v>94.6</v>
      </c>
      <c r="I123" s="22">
        <f>ROUND(C123/$M$3,0)</f>
        <v>223</v>
      </c>
    </row>
    <row r="124" spans="1:9" s="30" customFormat="1" ht="15" customHeight="1">
      <c r="A124" s="51" t="s">
        <v>81</v>
      </c>
      <c r="B124" s="45">
        <v>191911</v>
      </c>
      <c r="C124" s="52">
        <f t="shared" si="15"/>
        <v>825965</v>
      </c>
      <c r="D124" s="52">
        <v>400353</v>
      </c>
      <c r="E124" s="52">
        <v>425612</v>
      </c>
      <c r="F124" s="53">
        <f>ROUND((C124-C118)/5,0)</f>
        <v>8981</v>
      </c>
      <c r="G124" s="54">
        <f>ROUND((((C124/C118)^(1/5))-1)*1000,2)</f>
        <v>11.24</v>
      </c>
      <c r="H124" s="55">
        <f>ROUND(D124/E124*100,1)</f>
        <v>94.1</v>
      </c>
      <c r="I124" s="52">
        <f>ROUND(C124/$M$3,0)</f>
        <v>224</v>
      </c>
    </row>
    <row r="125" spans="1:9" ht="12.75" customHeight="1">
      <c r="A125" s="51"/>
      <c r="B125" s="45"/>
      <c r="C125" s="52"/>
      <c r="D125" s="52"/>
      <c r="E125" s="52"/>
      <c r="F125" s="53"/>
      <c r="G125" s="54"/>
      <c r="H125" s="55"/>
      <c r="I125" s="52"/>
    </row>
    <row r="126" spans="1:9" ht="15" customHeight="1">
      <c r="A126" s="56" t="s">
        <v>102</v>
      </c>
      <c r="B126" s="21">
        <v>199607</v>
      </c>
      <c r="C126" s="22">
        <f t="shared" si="15"/>
        <v>838865</v>
      </c>
      <c r="D126" s="22">
        <v>406260</v>
      </c>
      <c r="E126" s="22">
        <v>432605</v>
      </c>
      <c r="F126" s="23">
        <f>C126-C124</f>
        <v>12900</v>
      </c>
      <c r="G126" s="24">
        <f>ROUND(F126/C124*1000,2)</f>
        <v>15.62</v>
      </c>
      <c r="H126" s="25">
        <f>ROUND(D126/E126*100,1)</f>
        <v>93.9</v>
      </c>
      <c r="I126" s="22">
        <f>ROUND(C126/$M$3,0)</f>
        <v>227</v>
      </c>
    </row>
    <row r="127" spans="1:9" ht="15" customHeight="1">
      <c r="A127" s="56" t="s">
        <v>42</v>
      </c>
      <c r="B127" s="21">
        <v>212621</v>
      </c>
      <c r="C127" s="22">
        <f t="shared" si="15"/>
        <v>856251</v>
      </c>
      <c r="D127" s="22">
        <v>414859</v>
      </c>
      <c r="E127" s="22">
        <v>441392</v>
      </c>
      <c r="F127" s="23">
        <f>C127-C126</f>
        <v>17386</v>
      </c>
      <c r="G127" s="24">
        <f>ROUND(F127/C126*1000,2)</f>
        <v>20.73</v>
      </c>
      <c r="H127" s="25">
        <f>ROUND(D127/E127*100,1)</f>
        <v>94</v>
      </c>
      <c r="I127" s="22">
        <f>ROUND(C127/$M$3,0)</f>
        <v>232</v>
      </c>
    </row>
    <row r="128" spans="1:9" ht="15" customHeight="1">
      <c r="A128" s="56" t="s">
        <v>43</v>
      </c>
      <c r="B128" s="21">
        <v>224301</v>
      </c>
      <c r="C128" s="22">
        <f t="shared" si="15"/>
        <v>876738</v>
      </c>
      <c r="D128" s="22">
        <v>424993</v>
      </c>
      <c r="E128" s="22">
        <v>451745</v>
      </c>
      <c r="F128" s="23">
        <f>C128-C127</f>
        <v>20487</v>
      </c>
      <c r="G128" s="24">
        <f>ROUND(F128/C127*1000,2)</f>
        <v>23.93</v>
      </c>
      <c r="H128" s="25">
        <f>ROUND(D128/E128*100,1)</f>
        <v>94.1</v>
      </c>
      <c r="I128" s="22">
        <f>ROUND(C128/$M$3,0)</f>
        <v>237</v>
      </c>
    </row>
    <row r="129" spans="1:9" ht="15" customHeight="1">
      <c r="A129" s="56" t="s">
        <v>44</v>
      </c>
      <c r="B129" s="21">
        <v>238042</v>
      </c>
      <c r="C129" s="22">
        <f t="shared" si="15"/>
        <v>902060</v>
      </c>
      <c r="D129" s="22">
        <v>436797</v>
      </c>
      <c r="E129" s="22">
        <v>465263</v>
      </c>
      <c r="F129" s="23">
        <f>C129-C128</f>
        <v>25322</v>
      </c>
      <c r="G129" s="24">
        <f>ROUND(F129/C128*1000,2)</f>
        <v>28.88</v>
      </c>
      <c r="H129" s="25">
        <f>ROUND(D129/E129*100,1)</f>
        <v>93.9</v>
      </c>
      <c r="I129" s="22">
        <f>ROUND(C129/$M$3,0)</f>
        <v>244</v>
      </c>
    </row>
    <row r="130" spans="1:9" ht="15" customHeight="1">
      <c r="A130" s="68" t="s">
        <v>82</v>
      </c>
      <c r="B130" s="45">
        <v>233258</v>
      </c>
      <c r="C130" s="52">
        <f t="shared" si="15"/>
        <v>930160</v>
      </c>
      <c r="D130" s="52">
        <v>450668</v>
      </c>
      <c r="E130" s="52">
        <v>479492</v>
      </c>
      <c r="F130" s="53">
        <f>ROUND((C130-C124)/5,0)</f>
        <v>20839</v>
      </c>
      <c r="G130" s="54">
        <f>ROUND((((C130/C124)^(1/5))-1)*1000,2)</f>
        <v>24.05</v>
      </c>
      <c r="H130" s="55">
        <f>ROUND(D130/E130*100,1)</f>
        <v>94</v>
      </c>
      <c r="I130" s="52">
        <f>ROUND(C130/$M$3,0)</f>
        <v>252</v>
      </c>
    </row>
    <row r="131" spans="1:7" ht="12.75" customHeight="1">
      <c r="A131" s="1"/>
      <c r="B131" s="14"/>
      <c r="G131" s="24"/>
    </row>
    <row r="132" spans="1:9" ht="15" customHeight="1">
      <c r="A132" s="1" t="s">
        <v>83</v>
      </c>
      <c r="B132" s="21">
        <v>260392</v>
      </c>
      <c r="C132" s="22">
        <f t="shared" si="15"/>
        <v>959081</v>
      </c>
      <c r="D132" s="22">
        <v>465512</v>
      </c>
      <c r="E132" s="22">
        <v>493569</v>
      </c>
      <c r="F132" s="23">
        <f>C132-C130</f>
        <v>28921</v>
      </c>
      <c r="G132" s="24">
        <f>ROUND(F132/C130*1000,2)</f>
        <v>31.09</v>
      </c>
      <c r="H132" s="25">
        <f>ROUND(D132/E132*100,1)</f>
        <v>94.3</v>
      </c>
      <c r="I132" s="22">
        <f>ROUND(C132/$M$3,0)</f>
        <v>260</v>
      </c>
    </row>
    <row r="133" spans="1:9" ht="15" customHeight="1">
      <c r="A133" s="1" t="s">
        <v>84</v>
      </c>
      <c r="B133" s="21">
        <v>273148</v>
      </c>
      <c r="C133" s="22">
        <f t="shared" si="15"/>
        <v>992326</v>
      </c>
      <c r="D133" s="22">
        <v>481652</v>
      </c>
      <c r="E133" s="22">
        <v>510674</v>
      </c>
      <c r="F133" s="23">
        <f>C133-C132</f>
        <v>33245</v>
      </c>
      <c r="G133" s="24">
        <f>ROUND(F133/C132*1000,2)</f>
        <v>34.66</v>
      </c>
      <c r="H133" s="25">
        <f>ROUND(D133/E133*100,1)</f>
        <v>94.3</v>
      </c>
      <c r="I133" s="22">
        <f>ROUND(C133/$M$3,0)</f>
        <v>269</v>
      </c>
    </row>
    <row r="134" spans="1:9" ht="15" customHeight="1">
      <c r="A134" s="1" t="s">
        <v>85</v>
      </c>
      <c r="B134" s="21">
        <v>285918</v>
      </c>
      <c r="C134" s="22">
        <f t="shared" si="15"/>
        <v>1028127</v>
      </c>
      <c r="D134" s="22">
        <v>499483</v>
      </c>
      <c r="E134" s="22">
        <v>528644</v>
      </c>
      <c r="F134" s="23">
        <f>C134-C133</f>
        <v>35801</v>
      </c>
      <c r="G134" s="24">
        <f>ROUND(F134/C133*1000,2)</f>
        <v>36.08</v>
      </c>
      <c r="H134" s="25">
        <f>ROUND(D134/E134*100,1)</f>
        <v>94.5</v>
      </c>
      <c r="I134" s="22">
        <f>ROUND(C134/$M$3,0)</f>
        <v>278</v>
      </c>
    </row>
    <row r="135" spans="1:9" ht="15" customHeight="1">
      <c r="A135" s="1" t="s">
        <v>86</v>
      </c>
      <c r="B135" s="21">
        <v>295291</v>
      </c>
      <c r="C135" s="22">
        <f t="shared" si="15"/>
        <v>1054361</v>
      </c>
      <c r="D135" s="22">
        <v>512664</v>
      </c>
      <c r="E135" s="22">
        <v>541697</v>
      </c>
      <c r="F135" s="23">
        <f>C135-C134</f>
        <v>26234</v>
      </c>
      <c r="G135" s="24">
        <f>ROUND(F135/C134*1000,2)</f>
        <v>25.52</v>
      </c>
      <c r="H135" s="25">
        <f>ROUND(D135/E135*100,1)</f>
        <v>94.6</v>
      </c>
      <c r="I135" s="22">
        <f>ROUND(C135/$M$3,0)</f>
        <v>286</v>
      </c>
    </row>
    <row r="136" spans="1:9" ht="15" customHeight="1">
      <c r="A136" s="51" t="s">
        <v>87</v>
      </c>
      <c r="B136" s="45">
        <v>285785</v>
      </c>
      <c r="C136" s="52">
        <f t="shared" si="15"/>
        <v>1077491</v>
      </c>
      <c r="D136" s="52">
        <v>523633</v>
      </c>
      <c r="E136" s="52">
        <v>553858</v>
      </c>
      <c r="F136" s="53">
        <f>ROUND((C136-C130)/5,0)</f>
        <v>29466</v>
      </c>
      <c r="G136" s="54">
        <f>ROUND((((C136/C130)^(1/5))-1)*1000,2)</f>
        <v>29.84</v>
      </c>
      <c r="H136" s="55">
        <f>ROUND(D136/E136*100,1)</f>
        <v>94.5</v>
      </c>
      <c r="I136" s="52">
        <f>ROUND(C136/$M$3,0)</f>
        <v>292</v>
      </c>
    </row>
    <row r="137" spans="1:7" ht="12.75" customHeight="1">
      <c r="A137" s="1"/>
      <c r="B137" s="14"/>
      <c r="G137" s="24"/>
    </row>
    <row r="138" spans="1:9" ht="15" customHeight="1">
      <c r="A138" s="1" t="s">
        <v>128</v>
      </c>
      <c r="B138" s="21">
        <v>311587</v>
      </c>
      <c r="C138" s="22">
        <f aca="true" t="shared" si="16" ref="C138:C146">D138+E138</f>
        <v>1099021</v>
      </c>
      <c r="D138" s="22">
        <v>534290</v>
      </c>
      <c r="E138" s="22">
        <v>564731</v>
      </c>
      <c r="F138" s="23">
        <f>C138-C136</f>
        <v>21530</v>
      </c>
      <c r="G138" s="24">
        <f>ROUND(F138/C136*1000,2)</f>
        <v>19.98</v>
      </c>
      <c r="H138" s="25">
        <f aca="true" t="shared" si="17" ref="H138:H146">ROUND(D138/E138*100,1)</f>
        <v>94.6</v>
      </c>
      <c r="I138" s="22">
        <f aca="true" t="shared" si="18" ref="I138:I146">ROUND(C138/$M$3,0)</f>
        <v>298</v>
      </c>
    </row>
    <row r="139" spans="1:9" ht="15" customHeight="1">
      <c r="A139" s="1" t="s">
        <v>88</v>
      </c>
      <c r="B139" s="21">
        <v>320454</v>
      </c>
      <c r="C139" s="22">
        <f t="shared" si="16"/>
        <v>1125723</v>
      </c>
      <c r="D139" s="22">
        <v>547511</v>
      </c>
      <c r="E139" s="22">
        <v>578212</v>
      </c>
      <c r="F139" s="23">
        <f>C139-C138</f>
        <v>26702</v>
      </c>
      <c r="G139" s="24">
        <f>ROUND(F139/C138*1000,2)</f>
        <v>24.3</v>
      </c>
      <c r="H139" s="25">
        <f t="shared" si="17"/>
        <v>94.7</v>
      </c>
      <c r="I139" s="22">
        <f t="shared" si="18"/>
        <v>305</v>
      </c>
    </row>
    <row r="140" spans="1:9" ht="15" customHeight="1">
      <c r="A140" s="1" t="s">
        <v>89</v>
      </c>
      <c r="B140" s="21">
        <v>330748</v>
      </c>
      <c r="C140" s="22">
        <f t="shared" si="16"/>
        <v>1154753</v>
      </c>
      <c r="D140" s="22">
        <v>562118</v>
      </c>
      <c r="E140" s="22">
        <v>592635</v>
      </c>
      <c r="F140" s="23">
        <f>C140-C139</f>
        <v>29030</v>
      </c>
      <c r="G140" s="24">
        <f>ROUND(F140/C139*1000,2)</f>
        <v>25.79</v>
      </c>
      <c r="H140" s="25">
        <f t="shared" si="17"/>
        <v>94.9</v>
      </c>
      <c r="I140" s="22">
        <f t="shared" si="18"/>
        <v>313</v>
      </c>
    </row>
    <row r="141" spans="1:9" ht="15" customHeight="1">
      <c r="A141" s="1" t="s">
        <v>90</v>
      </c>
      <c r="B141" s="21">
        <v>340229</v>
      </c>
      <c r="C141" s="22">
        <f t="shared" si="16"/>
        <v>1183759</v>
      </c>
      <c r="D141" s="22">
        <v>576672</v>
      </c>
      <c r="E141" s="22">
        <v>607087</v>
      </c>
      <c r="F141" s="23">
        <f>C141-C140</f>
        <v>29006</v>
      </c>
      <c r="G141" s="24">
        <f>ROUND(F141/C140*1000,2)</f>
        <v>25.12</v>
      </c>
      <c r="H141" s="25">
        <f t="shared" si="17"/>
        <v>95</v>
      </c>
      <c r="I141" s="22">
        <f t="shared" si="18"/>
        <v>321</v>
      </c>
    </row>
    <row r="142" spans="1:9" ht="15" customHeight="1">
      <c r="A142" s="51" t="s">
        <v>91</v>
      </c>
      <c r="B142" s="45">
        <v>340335</v>
      </c>
      <c r="C142" s="52">
        <f t="shared" si="16"/>
        <v>1209365</v>
      </c>
      <c r="D142" s="52">
        <v>587067</v>
      </c>
      <c r="E142" s="52">
        <v>622298</v>
      </c>
      <c r="F142" s="53">
        <f>ROUND((C142-C136)/5,0)</f>
        <v>26375</v>
      </c>
      <c r="G142" s="54">
        <f>ROUND((((C142/C136)^(1/5))-1)*1000,2)</f>
        <v>23.36</v>
      </c>
      <c r="H142" s="55">
        <f t="shared" si="17"/>
        <v>94.3</v>
      </c>
      <c r="I142" s="52">
        <f t="shared" si="18"/>
        <v>328</v>
      </c>
    </row>
    <row r="143" spans="1:9" ht="12.75" customHeight="1">
      <c r="A143" s="51"/>
      <c r="B143" s="45"/>
      <c r="C143" s="52"/>
      <c r="D143" s="52"/>
      <c r="E143" s="52"/>
      <c r="F143" s="53"/>
      <c r="G143" s="54"/>
      <c r="H143" s="55"/>
      <c r="I143" s="52"/>
    </row>
    <row r="144" spans="1:9" ht="15" customHeight="1">
      <c r="A144" s="1" t="s">
        <v>133</v>
      </c>
      <c r="B144" s="21">
        <v>360880</v>
      </c>
      <c r="C144" s="22">
        <f t="shared" si="16"/>
        <v>1232292</v>
      </c>
      <c r="D144" s="22">
        <v>598075</v>
      </c>
      <c r="E144" s="22">
        <v>634217</v>
      </c>
      <c r="F144" s="23">
        <f>C144-C142</f>
        <v>22927</v>
      </c>
      <c r="G144" s="24">
        <f>ROUND(F144/C142*1000,2)</f>
        <v>18.96</v>
      </c>
      <c r="H144" s="25">
        <f t="shared" si="17"/>
        <v>94.3</v>
      </c>
      <c r="I144" s="22">
        <f t="shared" si="18"/>
        <v>334</v>
      </c>
    </row>
    <row r="145" spans="1:9" ht="15" customHeight="1">
      <c r="A145" s="1" t="s">
        <v>92</v>
      </c>
      <c r="B145" s="21">
        <v>368631</v>
      </c>
      <c r="C145" s="22">
        <f t="shared" si="16"/>
        <v>1252535</v>
      </c>
      <c r="D145" s="22">
        <v>607718</v>
      </c>
      <c r="E145" s="22">
        <v>644817</v>
      </c>
      <c r="F145" s="23">
        <f>C145-C144</f>
        <v>20243</v>
      </c>
      <c r="G145" s="24">
        <f>ROUND(F145/C144*1000,2)</f>
        <v>16.43</v>
      </c>
      <c r="H145" s="25">
        <f t="shared" si="17"/>
        <v>94.2</v>
      </c>
      <c r="I145" s="22">
        <f t="shared" si="18"/>
        <v>339</v>
      </c>
    </row>
    <row r="146" spans="1:9" ht="15" customHeight="1">
      <c r="A146" s="106" t="s">
        <v>93</v>
      </c>
      <c r="B146" s="21">
        <v>376471</v>
      </c>
      <c r="C146" s="27">
        <f t="shared" si="16"/>
        <v>1271175</v>
      </c>
      <c r="D146" s="27">
        <v>616665</v>
      </c>
      <c r="E146" s="27">
        <v>654510</v>
      </c>
      <c r="F146" s="42">
        <f>C146-C145</f>
        <v>18640</v>
      </c>
      <c r="G146" s="103">
        <f>ROUND(F146/C145*1000,2)</f>
        <v>14.88</v>
      </c>
      <c r="H146" s="29">
        <f t="shared" si="17"/>
        <v>94.2</v>
      </c>
      <c r="I146" s="27">
        <f t="shared" si="18"/>
        <v>344</v>
      </c>
    </row>
    <row r="147" spans="1:9" ht="15" customHeight="1">
      <c r="A147" s="106" t="s">
        <v>135</v>
      </c>
      <c r="B147" s="21">
        <v>385640</v>
      </c>
      <c r="C147" s="22">
        <f>D147+E147</f>
        <v>1289078</v>
      </c>
      <c r="D147" s="22">
        <v>625028</v>
      </c>
      <c r="E147" s="22">
        <v>664050</v>
      </c>
      <c r="F147" s="23">
        <f>C147-C146</f>
        <v>17903</v>
      </c>
      <c r="G147" s="24">
        <f>ROUND(F147/C146*1000,2)</f>
        <v>14.08</v>
      </c>
      <c r="H147" s="25">
        <f>ROUND(D147/E147*100,1)</f>
        <v>94.1</v>
      </c>
      <c r="I147" s="22">
        <f>ROUND(C147/$M$3,0)</f>
        <v>349</v>
      </c>
    </row>
    <row r="148" spans="1:9" ht="15" customHeight="1" thickBot="1">
      <c r="A148" s="59" t="s">
        <v>94</v>
      </c>
      <c r="B148" s="60">
        <v>375311</v>
      </c>
      <c r="C148" s="61">
        <f>D148+E148</f>
        <v>1304866</v>
      </c>
      <c r="D148" s="61">
        <v>632955</v>
      </c>
      <c r="E148" s="61">
        <v>671911</v>
      </c>
      <c r="F148" s="62">
        <f>ROUND((C148-C142)/5,0)</f>
        <v>19100</v>
      </c>
      <c r="G148" s="63">
        <f>ROUND((((C148/C142)^(1/5))-1)*1000,2)</f>
        <v>15.32</v>
      </c>
      <c r="H148" s="64">
        <f>ROUND(D148/E148*100,1)</f>
        <v>94.2</v>
      </c>
      <c r="I148" s="61">
        <f>ROUND(C148/$M$3,0)</f>
        <v>353</v>
      </c>
    </row>
    <row r="149" spans="1:9" ht="15.75" customHeight="1">
      <c r="A149" s="51"/>
      <c r="B149" s="52"/>
      <c r="C149" s="52"/>
      <c r="D149" s="52"/>
      <c r="E149" s="52"/>
      <c r="F149" s="53"/>
      <c r="G149" s="54"/>
      <c r="H149" s="55"/>
      <c r="I149" s="52"/>
    </row>
    <row r="150" spans="1:9" ht="18.75">
      <c r="A150" s="4" t="s">
        <v>108</v>
      </c>
      <c r="B150" s="5"/>
      <c r="C150" s="4"/>
      <c r="D150" s="4"/>
      <c r="E150" s="4"/>
      <c r="F150" s="4"/>
      <c r="G150" s="4"/>
      <c r="H150" s="4"/>
      <c r="I150" s="5"/>
    </row>
    <row r="151" ht="16.5" customHeight="1" thickBot="1"/>
    <row r="152" spans="1:9" ht="18" customHeight="1">
      <c r="A152" s="11"/>
      <c r="B152" s="122" t="s">
        <v>104</v>
      </c>
      <c r="C152" s="12" t="s">
        <v>9</v>
      </c>
      <c r="D152" s="11"/>
      <c r="E152" s="74" t="s">
        <v>109</v>
      </c>
      <c r="F152" s="12"/>
      <c r="G152" s="122" t="s">
        <v>119</v>
      </c>
      <c r="H152" s="122" t="s">
        <v>105</v>
      </c>
      <c r="I152" s="125" t="s">
        <v>10</v>
      </c>
    </row>
    <row r="153" spans="1:9" ht="18" customHeight="1">
      <c r="A153" s="9" t="s">
        <v>11</v>
      </c>
      <c r="B153" s="123"/>
      <c r="C153" s="129" t="s">
        <v>12</v>
      </c>
      <c r="D153" s="129" t="s">
        <v>13</v>
      </c>
      <c r="E153" s="129" t="s">
        <v>14</v>
      </c>
      <c r="F153" s="13" t="s">
        <v>15</v>
      </c>
      <c r="G153" s="127"/>
      <c r="H153" s="123"/>
      <c r="I153" s="126"/>
    </row>
    <row r="154" spans="1:9" ht="18" customHeight="1">
      <c r="A154" s="43"/>
      <c r="B154" s="124"/>
      <c r="C154" s="130"/>
      <c r="D154" s="130"/>
      <c r="E154" s="130"/>
      <c r="F154" s="81" t="s">
        <v>110</v>
      </c>
      <c r="G154" s="128"/>
      <c r="H154" s="124"/>
      <c r="I154" s="78" t="s">
        <v>120</v>
      </c>
    </row>
    <row r="155" spans="1:9" ht="15" customHeight="1">
      <c r="A155" s="1" t="s">
        <v>156</v>
      </c>
      <c r="B155" s="21">
        <v>399020</v>
      </c>
      <c r="C155" s="22">
        <f aca="true" t="shared" si="19" ref="C155:C177">D155+E155</f>
        <v>1319760</v>
      </c>
      <c r="D155" s="22">
        <v>639920</v>
      </c>
      <c r="E155" s="22">
        <v>679840</v>
      </c>
      <c r="F155" s="23">
        <f>C155-C148</f>
        <v>14894</v>
      </c>
      <c r="G155" s="24">
        <f>ROUND(F155/C148*1000,2)</f>
        <v>11.41</v>
      </c>
      <c r="H155" s="25">
        <f>ROUND(D155/E155*100,1)</f>
        <v>94.1</v>
      </c>
      <c r="I155" s="22">
        <f>ROUND(C155/$M$3,0)</f>
        <v>357</v>
      </c>
    </row>
    <row r="156" spans="1:9" ht="15" customHeight="1">
      <c r="A156" s="1" t="s">
        <v>95</v>
      </c>
      <c r="B156" s="21">
        <v>406670</v>
      </c>
      <c r="C156" s="22">
        <f t="shared" si="19"/>
        <v>1336256</v>
      </c>
      <c r="D156" s="22">
        <v>647171</v>
      </c>
      <c r="E156" s="22">
        <v>689085</v>
      </c>
      <c r="F156" s="23">
        <f>C156-C155</f>
        <v>16496</v>
      </c>
      <c r="G156" s="24">
        <f>ROUND(F156/C155*1000,2)</f>
        <v>12.5</v>
      </c>
      <c r="H156" s="25">
        <f>ROUND(D156/E156*100,1)</f>
        <v>93.9</v>
      </c>
      <c r="I156" s="22">
        <f>ROUND(C156/$M$3,0)</f>
        <v>362</v>
      </c>
    </row>
    <row r="157" spans="1:9" ht="15" customHeight="1">
      <c r="A157" s="1" t="s">
        <v>96</v>
      </c>
      <c r="B157" s="21">
        <v>414784</v>
      </c>
      <c r="C157" s="22">
        <f t="shared" si="19"/>
        <v>1353193</v>
      </c>
      <c r="D157" s="22">
        <v>654854</v>
      </c>
      <c r="E157" s="22">
        <v>698339</v>
      </c>
      <c r="F157" s="23">
        <f>C157-C156</f>
        <v>16937</v>
      </c>
      <c r="G157" s="24">
        <f>ROUND(F157/C156*1000,2)</f>
        <v>12.67</v>
      </c>
      <c r="H157" s="25">
        <f>ROUND(D157/E157*100,1)</f>
        <v>93.8</v>
      </c>
      <c r="I157" s="22">
        <f>ROUND(C157/$M$3,0)</f>
        <v>367</v>
      </c>
    </row>
    <row r="158" spans="1:9" ht="15" customHeight="1">
      <c r="A158" s="1" t="s">
        <v>97</v>
      </c>
      <c r="B158" s="21">
        <v>423693</v>
      </c>
      <c r="C158" s="22">
        <f t="shared" si="19"/>
        <v>1370135</v>
      </c>
      <c r="D158" s="22">
        <v>662569</v>
      </c>
      <c r="E158" s="22">
        <v>707566</v>
      </c>
      <c r="F158" s="23">
        <f>C158-C157</f>
        <v>16942</v>
      </c>
      <c r="G158" s="24">
        <f>ROUND(F158/C157*1000,2)</f>
        <v>12.52</v>
      </c>
      <c r="H158" s="25">
        <f>ROUND(D158/E158*100,1)</f>
        <v>93.6</v>
      </c>
      <c r="I158" s="22">
        <f>ROUND(C158/$M$3,0)</f>
        <v>371</v>
      </c>
    </row>
    <row r="159" spans="1:9" ht="15" customHeight="1">
      <c r="A159" s="44" t="s">
        <v>58</v>
      </c>
      <c r="B159" s="45">
        <v>413323</v>
      </c>
      <c r="C159" s="46">
        <f t="shared" si="19"/>
        <v>1375481</v>
      </c>
      <c r="D159" s="46">
        <v>663591</v>
      </c>
      <c r="E159" s="46">
        <v>711890</v>
      </c>
      <c r="F159" s="49">
        <f>ROUND((C159-C148)/5,0)</f>
        <v>14123</v>
      </c>
      <c r="G159" s="54">
        <f>ROUND((((C159/C148)^(1/5))-1)*1000,2)</f>
        <v>10.6</v>
      </c>
      <c r="H159" s="47">
        <f>ROUND(D159/E159*100,1)</f>
        <v>93.2</v>
      </c>
      <c r="I159" s="46">
        <f>ROUND(C159/$M$3,0)</f>
        <v>373</v>
      </c>
    </row>
    <row r="160" spans="1:2" ht="12.75" customHeight="1">
      <c r="A160" s="1"/>
      <c r="B160" s="14"/>
    </row>
    <row r="161" spans="1:9" ht="15" customHeight="1">
      <c r="A161" s="1" t="s">
        <v>46</v>
      </c>
      <c r="B161" s="21">
        <v>442232</v>
      </c>
      <c r="C161" s="22">
        <f t="shared" si="19"/>
        <v>1387442</v>
      </c>
      <c r="D161" s="22">
        <v>669227</v>
      </c>
      <c r="E161" s="22">
        <v>718215</v>
      </c>
      <c r="F161" s="23">
        <f>C161-C159</f>
        <v>11961</v>
      </c>
      <c r="G161" s="24">
        <f>ROUND(F161/C159*1000,2)</f>
        <v>8.7</v>
      </c>
      <c r="H161" s="25">
        <f>ROUND(D161/E161*100,1)</f>
        <v>93.2</v>
      </c>
      <c r="I161" s="22">
        <f>ROUND(C161/$M$3,0)</f>
        <v>376</v>
      </c>
    </row>
    <row r="162" spans="1:9" ht="15" customHeight="1">
      <c r="A162" s="1" t="s">
        <v>47</v>
      </c>
      <c r="B162" s="21">
        <v>451823</v>
      </c>
      <c r="C162" s="22">
        <f t="shared" si="19"/>
        <v>1399276</v>
      </c>
      <c r="D162" s="22">
        <v>674586</v>
      </c>
      <c r="E162" s="22">
        <v>724690</v>
      </c>
      <c r="F162" s="23">
        <f>C162-C161</f>
        <v>11834</v>
      </c>
      <c r="G162" s="24">
        <f>ROUND(F162/C161*1000,2)</f>
        <v>8.53</v>
      </c>
      <c r="H162" s="25">
        <f>ROUND(D162/E162*100,1)</f>
        <v>93.1</v>
      </c>
      <c r="I162" s="22">
        <f>ROUND(C162/$M$3,0)</f>
        <v>379</v>
      </c>
    </row>
    <row r="163" spans="1:9" ht="15" customHeight="1">
      <c r="A163" s="1" t="s">
        <v>48</v>
      </c>
      <c r="B163" s="21">
        <v>460930</v>
      </c>
      <c r="C163" s="22">
        <f t="shared" si="19"/>
        <v>1411258</v>
      </c>
      <c r="D163" s="22">
        <v>679894</v>
      </c>
      <c r="E163" s="22">
        <v>731364</v>
      </c>
      <c r="F163" s="23">
        <f>C163-C162</f>
        <v>11982</v>
      </c>
      <c r="G163" s="24">
        <f>ROUND(F163/C162*1000,2)</f>
        <v>8.56</v>
      </c>
      <c r="H163" s="25">
        <f>ROUND(D163/E163*100,1)</f>
        <v>93</v>
      </c>
      <c r="I163" s="22">
        <f>ROUND(C163/$M$3,0)</f>
        <v>382</v>
      </c>
    </row>
    <row r="164" spans="1:9" ht="15" customHeight="1">
      <c r="A164" s="69" t="s">
        <v>49</v>
      </c>
      <c r="B164" s="21">
        <v>469417</v>
      </c>
      <c r="C164" s="22">
        <f t="shared" si="19"/>
        <v>1420196</v>
      </c>
      <c r="D164" s="22">
        <v>683937</v>
      </c>
      <c r="E164" s="22">
        <v>736259</v>
      </c>
      <c r="F164" s="23">
        <f>C164-C163</f>
        <v>8938</v>
      </c>
      <c r="G164" s="24">
        <f>ROUND(F164/C163*1000,2)</f>
        <v>6.33</v>
      </c>
      <c r="H164" s="25">
        <f>ROUND(D164/E164*100,1)</f>
        <v>92.9</v>
      </c>
      <c r="I164" s="22">
        <f>ROUND(C164/$M$3,0)</f>
        <v>385</v>
      </c>
    </row>
    <row r="165" spans="1:9" ht="15" customHeight="1">
      <c r="A165" s="44" t="s">
        <v>50</v>
      </c>
      <c r="B165" s="45">
        <v>456849</v>
      </c>
      <c r="C165" s="46">
        <f t="shared" si="19"/>
        <v>1430862</v>
      </c>
      <c r="D165" s="46">
        <v>688741</v>
      </c>
      <c r="E165" s="46">
        <v>742121</v>
      </c>
      <c r="F165" s="49">
        <f>ROUND((C165-C159)/5,0)</f>
        <v>11076</v>
      </c>
      <c r="G165" s="50">
        <f>ROUND((((C165/C159)^(1/5))-1)*1000,2)</f>
        <v>7.93</v>
      </c>
      <c r="H165" s="47">
        <f>ROUND(D165/E165*100,1)</f>
        <v>92.8</v>
      </c>
      <c r="I165" s="46">
        <f>ROUND(C165/$M$3,0)</f>
        <v>388</v>
      </c>
    </row>
    <row r="166" spans="1:2" ht="12.75" customHeight="1">
      <c r="A166" s="1"/>
      <c r="B166" s="14"/>
    </row>
    <row r="167" spans="1:9" ht="15" customHeight="1">
      <c r="A167" s="56" t="s">
        <v>51</v>
      </c>
      <c r="B167" s="21">
        <v>488312</v>
      </c>
      <c r="C167" s="22">
        <f t="shared" si="19"/>
        <v>1439252</v>
      </c>
      <c r="D167" s="22">
        <v>692333</v>
      </c>
      <c r="E167" s="22">
        <v>746919</v>
      </c>
      <c r="F167" s="23">
        <f>C167-C165</f>
        <v>8390</v>
      </c>
      <c r="G167" s="24">
        <f>ROUND(F167/C165*1000,2)</f>
        <v>5.86</v>
      </c>
      <c r="H167" s="25">
        <f aca="true" t="shared" si="20" ref="H167:H177">ROUND(D167/E167*100,1)</f>
        <v>92.7</v>
      </c>
      <c r="I167" s="22">
        <f>ROUND(C167/$P$3,0)</f>
        <v>390</v>
      </c>
    </row>
    <row r="168" spans="1:9" ht="15" customHeight="1">
      <c r="A168" s="56" t="s">
        <v>52</v>
      </c>
      <c r="B168" s="21">
        <v>496377</v>
      </c>
      <c r="C168" s="22">
        <f t="shared" si="19"/>
        <v>1444340</v>
      </c>
      <c r="D168" s="22">
        <v>694341</v>
      </c>
      <c r="E168" s="22">
        <v>749999</v>
      </c>
      <c r="F168" s="23">
        <f>C168-C167</f>
        <v>5088</v>
      </c>
      <c r="G168" s="24">
        <f>ROUND(F168/C167*1000,2)</f>
        <v>3.54</v>
      </c>
      <c r="H168" s="25">
        <f t="shared" si="20"/>
        <v>92.6</v>
      </c>
      <c r="I168" s="22">
        <f>ROUND(C168/$P$3,0)</f>
        <v>391</v>
      </c>
    </row>
    <row r="169" spans="1:9" ht="15" customHeight="1">
      <c r="A169" s="56" t="s">
        <v>53</v>
      </c>
      <c r="B169" s="21">
        <v>503296</v>
      </c>
      <c r="C169" s="22">
        <f t="shared" si="19"/>
        <v>1447134</v>
      </c>
      <c r="D169" s="22">
        <v>695270</v>
      </c>
      <c r="E169" s="22">
        <v>751864</v>
      </c>
      <c r="F169" s="23">
        <f>C169-C168</f>
        <v>2794</v>
      </c>
      <c r="G169" s="24">
        <f>ROUND(F169/C168*1000,2)</f>
        <v>1.93</v>
      </c>
      <c r="H169" s="25">
        <f t="shared" si="20"/>
        <v>92.5</v>
      </c>
      <c r="I169" s="22">
        <f>ROUND(C169/$P$3,0)</f>
        <v>392</v>
      </c>
    </row>
    <row r="170" spans="1:9" ht="15" customHeight="1">
      <c r="A170" s="56" t="s">
        <v>98</v>
      </c>
      <c r="B170" s="21">
        <v>509987</v>
      </c>
      <c r="C170" s="22">
        <f t="shared" si="19"/>
        <v>1449138</v>
      </c>
      <c r="D170" s="22">
        <v>695483</v>
      </c>
      <c r="E170" s="22">
        <v>753655</v>
      </c>
      <c r="F170" s="23">
        <f>C170-C169</f>
        <v>2004</v>
      </c>
      <c r="G170" s="24">
        <f>ROUND(F170/C169*1000,2)</f>
        <v>1.38</v>
      </c>
      <c r="H170" s="25">
        <f t="shared" si="20"/>
        <v>92.3</v>
      </c>
      <c r="I170" s="22">
        <f>ROUND(C170/$P$3,0)</f>
        <v>393</v>
      </c>
    </row>
    <row r="171" spans="1:9" ht="15" customHeight="1">
      <c r="A171" s="57" t="s">
        <v>99</v>
      </c>
      <c r="B171" s="45">
        <v>486896</v>
      </c>
      <c r="C171" s="46">
        <f t="shared" si="19"/>
        <v>1442795</v>
      </c>
      <c r="D171" s="46">
        <v>691098</v>
      </c>
      <c r="E171" s="46">
        <v>751697</v>
      </c>
      <c r="F171" s="49">
        <f>ROUND((C171-C165)/5,0)</f>
        <v>2387</v>
      </c>
      <c r="G171" s="50">
        <f>ROUND((((C171/C165)^(1/5))-1)*1000,2)</f>
        <v>1.66</v>
      </c>
      <c r="H171" s="47">
        <f t="shared" si="20"/>
        <v>91.9</v>
      </c>
      <c r="I171" s="46">
        <f>ROUND(C171/$Q$3,0)</f>
        <v>391</v>
      </c>
    </row>
    <row r="172" spans="1:9" ht="12.75" customHeight="1">
      <c r="A172" s="57"/>
      <c r="B172" s="45"/>
      <c r="C172" s="46"/>
      <c r="D172" s="46"/>
      <c r="E172" s="46"/>
      <c r="F172" s="49"/>
      <c r="G172" s="50"/>
      <c r="H172" s="47"/>
      <c r="I172" s="46"/>
    </row>
    <row r="173" spans="1:9" ht="15" customHeight="1">
      <c r="A173" s="56" t="s">
        <v>129</v>
      </c>
      <c r="B173" s="21">
        <v>521644</v>
      </c>
      <c r="C173" s="22">
        <f t="shared" si="19"/>
        <v>1440920</v>
      </c>
      <c r="D173" s="22">
        <v>689330</v>
      </c>
      <c r="E173" s="22">
        <v>751590</v>
      </c>
      <c r="F173" s="23">
        <f>C173-C171</f>
        <v>-1875</v>
      </c>
      <c r="G173" s="24">
        <f>ROUND(F173/C171*1000,2)</f>
        <v>-1.3</v>
      </c>
      <c r="H173" s="25">
        <f t="shared" si="20"/>
        <v>91.7</v>
      </c>
      <c r="I173" s="22">
        <f aca="true" t="shared" si="21" ref="I173:I180">ROUND(C173/$Q$3,0)</f>
        <v>390</v>
      </c>
    </row>
    <row r="174" spans="1:9" ht="15" customHeight="1">
      <c r="A174" s="70" t="s">
        <v>57</v>
      </c>
      <c r="B174" s="21">
        <v>526473</v>
      </c>
      <c r="C174" s="22">
        <f t="shared" si="19"/>
        <v>1437611</v>
      </c>
      <c r="D174" s="22">
        <v>687276</v>
      </c>
      <c r="E174" s="22">
        <v>750335</v>
      </c>
      <c r="F174" s="23">
        <f>C174-C173</f>
        <v>-3309</v>
      </c>
      <c r="G174" s="24">
        <f>ROUND(F174/C173*1000,2)</f>
        <v>-2.3</v>
      </c>
      <c r="H174" s="25">
        <f t="shared" si="20"/>
        <v>91.6</v>
      </c>
      <c r="I174" s="22">
        <f t="shared" si="21"/>
        <v>389</v>
      </c>
    </row>
    <row r="175" spans="1:9" ht="15" customHeight="1">
      <c r="A175" s="70" t="s">
        <v>60</v>
      </c>
      <c r="B175" s="21">
        <v>531310</v>
      </c>
      <c r="C175" s="22">
        <f t="shared" si="19"/>
        <v>1434576</v>
      </c>
      <c r="D175" s="22">
        <v>684973</v>
      </c>
      <c r="E175" s="22">
        <v>749603</v>
      </c>
      <c r="F175" s="23">
        <f>C175-C174</f>
        <v>-3035</v>
      </c>
      <c r="G175" s="24">
        <f>ROUND(F175/C174*1000,2)</f>
        <v>-2.11</v>
      </c>
      <c r="H175" s="25">
        <f t="shared" si="20"/>
        <v>91.4</v>
      </c>
      <c r="I175" s="22">
        <f t="shared" si="21"/>
        <v>389</v>
      </c>
    </row>
    <row r="176" spans="1:9" s="73" customFormat="1" ht="15" customHeight="1">
      <c r="A176" s="77" t="s">
        <v>107</v>
      </c>
      <c r="B176" s="21">
        <v>535910</v>
      </c>
      <c r="C176" s="22">
        <f t="shared" si="19"/>
        <v>1429969</v>
      </c>
      <c r="D176" s="22">
        <v>682439</v>
      </c>
      <c r="E176" s="22">
        <v>747530</v>
      </c>
      <c r="F176" s="23">
        <f>C176-C175</f>
        <v>-4607</v>
      </c>
      <c r="G176" s="24">
        <f>ROUND(F176/C175*1000,2)</f>
        <v>-3.21</v>
      </c>
      <c r="H176" s="25">
        <f t="shared" si="20"/>
        <v>91.3</v>
      </c>
      <c r="I176" s="22">
        <f t="shared" si="21"/>
        <v>387</v>
      </c>
    </row>
    <row r="177" spans="1:9" s="73" customFormat="1" ht="15" customHeight="1">
      <c r="A177" s="72" t="s">
        <v>61</v>
      </c>
      <c r="B177" s="45">
        <v>503068</v>
      </c>
      <c r="C177" s="46">
        <f t="shared" si="19"/>
        <v>1421310</v>
      </c>
      <c r="D177" s="46">
        <v>676375</v>
      </c>
      <c r="E177" s="46">
        <v>744935</v>
      </c>
      <c r="F177" s="49">
        <f>ROUND((C177-C171)/5,0)</f>
        <v>-4297</v>
      </c>
      <c r="G177" s="50">
        <f>ROUND((((C177/C171)^(1/5))-1)*1000,2)</f>
        <v>-3</v>
      </c>
      <c r="H177" s="47">
        <f t="shared" si="20"/>
        <v>90.8</v>
      </c>
      <c r="I177" s="46">
        <f t="shared" si="21"/>
        <v>385</v>
      </c>
    </row>
    <row r="178" spans="1:9" s="73" customFormat="1" ht="12.75" customHeight="1">
      <c r="A178" s="72"/>
      <c r="B178" s="45"/>
      <c r="C178" s="46"/>
      <c r="D178" s="46"/>
      <c r="E178" s="46"/>
      <c r="F178" s="49"/>
      <c r="G178" s="50"/>
      <c r="H178" s="47"/>
      <c r="I178" s="46"/>
    </row>
    <row r="179" spans="1:9" ht="15" customHeight="1">
      <c r="A179" s="77" t="s">
        <v>63</v>
      </c>
      <c r="B179" s="21">
        <v>546776</v>
      </c>
      <c r="C179" s="22">
        <f>SUM(D179:E179)</f>
        <v>1416323</v>
      </c>
      <c r="D179" s="22">
        <v>673168</v>
      </c>
      <c r="E179" s="22">
        <v>743155</v>
      </c>
      <c r="F179" s="23">
        <f>C179-C177</f>
        <v>-4987</v>
      </c>
      <c r="G179" s="24">
        <f>ROUND(F179/C177*1000,2)</f>
        <v>-3.51</v>
      </c>
      <c r="H179" s="25">
        <f>ROUND(D179/E179*100,1)</f>
        <v>90.6</v>
      </c>
      <c r="I179" s="22">
        <f t="shared" si="21"/>
        <v>384</v>
      </c>
    </row>
    <row r="180" spans="1:9" ht="15" customHeight="1">
      <c r="A180" s="71" t="s">
        <v>64</v>
      </c>
      <c r="B180" s="21">
        <v>551417</v>
      </c>
      <c r="C180" s="22">
        <f>SUM(D180:E180)</f>
        <v>1410825</v>
      </c>
      <c r="D180" s="22">
        <v>669691</v>
      </c>
      <c r="E180" s="22">
        <v>741134</v>
      </c>
      <c r="F180" s="23">
        <f>C180-C179</f>
        <v>-5498</v>
      </c>
      <c r="G180" s="24">
        <f>ROUND(F180/C179*1000,2)</f>
        <v>-3.88</v>
      </c>
      <c r="H180" s="25">
        <f>ROUND(D180/E180*100,1)</f>
        <v>90.4</v>
      </c>
      <c r="I180" s="22">
        <f t="shared" si="21"/>
        <v>382</v>
      </c>
    </row>
    <row r="181" spans="1:9" ht="15" customHeight="1">
      <c r="A181" s="71" t="s">
        <v>65</v>
      </c>
      <c r="B181" s="21">
        <v>556329</v>
      </c>
      <c r="C181" s="22">
        <f>SUM(D181:E181)</f>
        <v>1405074</v>
      </c>
      <c r="D181" s="22">
        <v>666272</v>
      </c>
      <c r="E181" s="22">
        <v>738802</v>
      </c>
      <c r="F181" s="23">
        <f>C181-C180</f>
        <v>-5751</v>
      </c>
      <c r="G181" s="24">
        <f>ROUND(F181/C180*1000,2)</f>
        <v>-4.08</v>
      </c>
      <c r="H181" s="25">
        <f>ROUND(D181/E181*100,1)</f>
        <v>90.2</v>
      </c>
      <c r="I181" s="22">
        <f>ROUND(C181/$Q$3,0)</f>
        <v>381</v>
      </c>
    </row>
    <row r="182" spans="1:9" s="73" customFormat="1" ht="15" customHeight="1">
      <c r="A182" s="71" t="s">
        <v>66</v>
      </c>
      <c r="B182" s="21">
        <v>561651</v>
      </c>
      <c r="C182" s="22">
        <f>SUM(D182:E182)</f>
        <v>1400951</v>
      </c>
      <c r="D182" s="22">
        <v>663659</v>
      </c>
      <c r="E182" s="22">
        <v>737292</v>
      </c>
      <c r="F182" s="23">
        <f>C182-C181</f>
        <v>-4123</v>
      </c>
      <c r="G182" s="24">
        <f>ROUND(F182/C181*1000,2)</f>
        <v>-2.93</v>
      </c>
      <c r="H182" s="25">
        <f>ROUND(D182/E182*100,1)</f>
        <v>90</v>
      </c>
      <c r="I182" s="22">
        <f>ROUND(C182/$Q$3,0)</f>
        <v>380</v>
      </c>
    </row>
    <row r="183" spans="1:9" s="73" customFormat="1" ht="15" customHeight="1">
      <c r="A183" s="82" t="s">
        <v>67</v>
      </c>
      <c r="B183" s="52">
        <v>523523</v>
      </c>
      <c r="C183" s="46">
        <f>SUM(D183:E183)</f>
        <v>1400728</v>
      </c>
      <c r="D183" s="46">
        <v>663321</v>
      </c>
      <c r="E183" s="46">
        <v>737407</v>
      </c>
      <c r="F183" s="49">
        <f>ROUND((C183-C177)/5,0)</f>
        <v>-4116</v>
      </c>
      <c r="G183" s="96">
        <f>ROUND((((C183/C177)^(1/5))-1)*1000,2)</f>
        <v>-2.91</v>
      </c>
      <c r="H183" s="47">
        <f>ROUND(D183/E183*100,1)</f>
        <v>90</v>
      </c>
      <c r="I183" s="46">
        <f>ROUND(C183/$Q$3,0)</f>
        <v>379</v>
      </c>
    </row>
    <row r="184" spans="1:9" s="73" customFormat="1" ht="12.75" customHeight="1">
      <c r="A184" s="82"/>
      <c r="B184" s="52"/>
      <c r="C184" s="46"/>
      <c r="D184" s="46"/>
      <c r="E184" s="46"/>
      <c r="F184" s="49"/>
      <c r="G184" s="50"/>
      <c r="H184" s="47"/>
      <c r="I184" s="46"/>
    </row>
    <row r="185" spans="1:10" ht="15" customHeight="1">
      <c r="A185" s="71" t="s">
        <v>68</v>
      </c>
      <c r="B185" s="27">
        <v>571415</v>
      </c>
      <c r="C185" s="22">
        <f>SUM(D185:E185)</f>
        <v>1395687</v>
      </c>
      <c r="D185" s="22">
        <v>660479</v>
      </c>
      <c r="E185" s="22">
        <v>735208</v>
      </c>
      <c r="F185" s="23">
        <f>C185-C183</f>
        <v>-5041</v>
      </c>
      <c r="G185" s="24">
        <f>ROUND(F185/C183*1000,2)</f>
        <v>-3.6</v>
      </c>
      <c r="H185" s="25">
        <f>ROUND(D185/E185*100,1)</f>
        <v>89.8</v>
      </c>
      <c r="I185" s="22">
        <f>ROUND(C185/$Q$3,0)</f>
        <v>378</v>
      </c>
      <c r="J185" s="75"/>
    </row>
    <row r="186" spans="1:10" ht="15" customHeight="1">
      <c r="A186" s="71" t="s">
        <v>127</v>
      </c>
      <c r="B186" s="91">
        <v>573731</v>
      </c>
      <c r="C186" s="91">
        <f>SUM(D186:E186)</f>
        <v>1389690</v>
      </c>
      <c r="D186" s="91">
        <v>657166</v>
      </c>
      <c r="E186" s="91">
        <v>732524</v>
      </c>
      <c r="F186" s="92">
        <f>C186-C185</f>
        <v>-5997</v>
      </c>
      <c r="G186" s="93">
        <f>ROUND(F186/C185*1000,2)</f>
        <v>-4.3</v>
      </c>
      <c r="H186" s="94">
        <f>ROUND(D186/E186*100,1)</f>
        <v>89.7</v>
      </c>
      <c r="I186" s="91">
        <f>ROUND(C186/$Q$3,0)</f>
        <v>376</v>
      </c>
      <c r="J186" s="75"/>
    </row>
    <row r="187" spans="1:10" ht="15" customHeight="1">
      <c r="A187" s="71" t="s">
        <v>69</v>
      </c>
      <c r="B187" s="91">
        <v>576956</v>
      </c>
      <c r="C187" s="91">
        <f>SUM(D187:E187)</f>
        <v>1383549</v>
      </c>
      <c r="D187" s="91">
        <v>653769</v>
      </c>
      <c r="E187" s="91">
        <v>729780</v>
      </c>
      <c r="F187" s="92">
        <f>C187-C186</f>
        <v>-6141</v>
      </c>
      <c r="G187" s="93">
        <f>ROUND(F187/C186*1000,2)</f>
        <v>-4.42</v>
      </c>
      <c r="H187" s="94">
        <f>ROUND(D187/E187*100,1)</f>
        <v>89.6</v>
      </c>
      <c r="I187" s="91">
        <f>ROUND(C187/$Q$3,0)</f>
        <v>375</v>
      </c>
      <c r="J187" s="75"/>
    </row>
    <row r="188" spans="1:10" ht="15" customHeight="1">
      <c r="A188" s="71" t="s">
        <v>130</v>
      </c>
      <c r="B188" s="91">
        <v>580372</v>
      </c>
      <c r="C188" s="91">
        <f>SUM(D188:E188)</f>
        <v>1376466</v>
      </c>
      <c r="D188" s="91">
        <v>649873</v>
      </c>
      <c r="E188" s="91">
        <v>726593</v>
      </c>
      <c r="F188" s="92">
        <f>C188-C187</f>
        <v>-7083</v>
      </c>
      <c r="G188" s="93">
        <f>ROUND(F188/C187*1000,2)</f>
        <v>-5.12</v>
      </c>
      <c r="H188" s="94">
        <f>ROUND(D188/E188*100,1)</f>
        <v>89.4</v>
      </c>
      <c r="I188" s="91">
        <f>ROUND(C188/$Q$3,0)</f>
        <v>373</v>
      </c>
      <c r="J188" s="75"/>
    </row>
    <row r="189" spans="1:10" ht="15" customHeight="1">
      <c r="A189" s="72" t="s">
        <v>70</v>
      </c>
      <c r="B189" s="98">
        <v>530221</v>
      </c>
      <c r="C189" s="99">
        <f>SUM(D189:E189)</f>
        <v>1364316</v>
      </c>
      <c r="D189" s="99">
        <v>643946</v>
      </c>
      <c r="E189" s="99">
        <v>720370</v>
      </c>
      <c r="F189" s="100">
        <f>ROUND((C189-C183)/5,0)</f>
        <v>-7282</v>
      </c>
      <c r="G189" s="101">
        <f>ROUND((((C189/C183)^(1/5))-1)*1000,2)</f>
        <v>-5.25</v>
      </c>
      <c r="H189" s="102">
        <f>ROUND(D189/E189*100,1)</f>
        <v>89.4</v>
      </c>
      <c r="I189" s="99">
        <f>ROUND(C189/$Q$3,0)</f>
        <v>370</v>
      </c>
      <c r="J189" s="75"/>
    </row>
    <row r="190" spans="1:9" s="73" customFormat="1" ht="12.75" customHeight="1">
      <c r="A190" s="82"/>
      <c r="B190" s="52"/>
      <c r="C190" s="46"/>
      <c r="D190" s="46"/>
      <c r="E190" s="46"/>
      <c r="F190" s="49"/>
      <c r="G190" s="50"/>
      <c r="H190" s="47"/>
      <c r="I190" s="46"/>
    </row>
    <row r="191" spans="1:10" ht="15" customHeight="1">
      <c r="A191" s="71" t="s">
        <v>131</v>
      </c>
      <c r="B191" s="27">
        <v>587174</v>
      </c>
      <c r="C191" s="27">
        <f>SUM(D191:E191)</f>
        <v>1356950</v>
      </c>
      <c r="D191" s="27">
        <v>640099</v>
      </c>
      <c r="E191" s="27">
        <v>716851</v>
      </c>
      <c r="F191" s="42">
        <f>C191-C189</f>
        <v>-7366</v>
      </c>
      <c r="G191" s="103">
        <f>ROUND(F191/C189*1000,2)</f>
        <v>-5.4</v>
      </c>
      <c r="H191" s="29">
        <f>ROUND(D191/E191*100,1)</f>
        <v>89.3</v>
      </c>
      <c r="I191" s="27">
        <f>ROUND(C191/$Q$3,0)</f>
        <v>368</v>
      </c>
      <c r="J191" s="75"/>
    </row>
    <row r="192" spans="1:10" ht="15" customHeight="1">
      <c r="A192" s="71" t="s">
        <v>132</v>
      </c>
      <c r="B192" s="27">
        <v>589934</v>
      </c>
      <c r="C192" s="27">
        <f>SUM(D192:E192)</f>
        <v>1348257</v>
      </c>
      <c r="D192" s="27">
        <v>635617</v>
      </c>
      <c r="E192" s="27">
        <v>712640</v>
      </c>
      <c r="F192" s="42">
        <f>C192-C191</f>
        <v>-8693</v>
      </c>
      <c r="G192" s="103">
        <f>ROUND(F192/C191*1000,2)</f>
        <v>-6.41</v>
      </c>
      <c r="H192" s="29">
        <f>ROUND(D192/E192*100,1)</f>
        <v>89.2</v>
      </c>
      <c r="I192" s="91">
        <f>ROUND(C192/$Q$3,0)</f>
        <v>365</v>
      </c>
      <c r="J192" s="75"/>
    </row>
    <row r="193" spans="1:10" ht="15" customHeight="1">
      <c r="A193" s="71" t="s">
        <v>73</v>
      </c>
      <c r="B193" s="27">
        <v>593146</v>
      </c>
      <c r="C193" s="27">
        <f>SUM(D193:E193)</f>
        <v>1340070</v>
      </c>
      <c r="D193" s="27">
        <v>631465</v>
      </c>
      <c r="E193" s="27">
        <v>708605</v>
      </c>
      <c r="F193" s="42">
        <f>C193-C192</f>
        <v>-8187</v>
      </c>
      <c r="G193" s="103">
        <f>ROUND(F193/C192*1000,2)</f>
        <v>-6.07</v>
      </c>
      <c r="H193" s="29">
        <f>ROUND(D193/E193*100,1)</f>
        <v>89.1</v>
      </c>
      <c r="I193" s="91">
        <f>ROUND(C193/$Q$3,0)</f>
        <v>363</v>
      </c>
      <c r="J193" s="75"/>
    </row>
    <row r="194" spans="1:10" ht="15" customHeight="1">
      <c r="A194" s="71" t="s">
        <v>143</v>
      </c>
      <c r="B194" s="27">
        <v>596741</v>
      </c>
      <c r="C194" s="27">
        <f>SUM(D194:E194)</f>
        <v>1331330</v>
      </c>
      <c r="D194" s="27">
        <v>626977</v>
      </c>
      <c r="E194" s="27">
        <v>704353</v>
      </c>
      <c r="F194" s="42">
        <f>C194-C193</f>
        <v>-8740</v>
      </c>
      <c r="G194" s="103">
        <f>ROUND(F194/C193*1000,2)</f>
        <v>-6.52</v>
      </c>
      <c r="H194" s="29">
        <f>ROUND(D194/E194*100,1)</f>
        <v>89</v>
      </c>
      <c r="I194" s="91">
        <f>ROUND(C194/$Q$3,0)</f>
        <v>361</v>
      </c>
      <c r="J194" s="75"/>
    </row>
    <row r="195" spans="1:10" ht="15" customHeight="1">
      <c r="A195" s="44" t="s">
        <v>58</v>
      </c>
      <c r="B195" s="111" t="s">
        <v>145</v>
      </c>
      <c r="C195" s="112" t="s">
        <v>146</v>
      </c>
      <c r="D195" s="112" t="s">
        <v>147</v>
      </c>
      <c r="E195" s="112" t="s">
        <v>148</v>
      </c>
      <c r="F195" s="112" t="s">
        <v>149</v>
      </c>
      <c r="G195" s="112" t="s">
        <v>150</v>
      </c>
      <c r="H195" s="112" t="s">
        <v>151</v>
      </c>
      <c r="I195" s="113" t="s">
        <v>152</v>
      </c>
      <c r="J195" s="75"/>
    </row>
    <row r="196" spans="1:10" ht="12.75" customHeight="1">
      <c r="A196" s="44"/>
      <c r="B196" s="111"/>
      <c r="C196" s="112"/>
      <c r="D196" s="112"/>
      <c r="E196" s="112"/>
      <c r="F196" s="112"/>
      <c r="G196" s="112"/>
      <c r="H196" s="112"/>
      <c r="I196" s="113"/>
      <c r="J196" s="75"/>
    </row>
    <row r="197" spans="1:18" ht="15" customHeight="1" thickBot="1">
      <c r="A197" s="110" t="s">
        <v>46</v>
      </c>
      <c r="B197" s="114">
        <v>548312</v>
      </c>
      <c r="C197" s="115">
        <v>1315350</v>
      </c>
      <c r="D197" s="115">
        <v>619272</v>
      </c>
      <c r="E197" s="115">
        <v>696078</v>
      </c>
      <c r="F197" s="116">
        <v>-9123</v>
      </c>
      <c r="G197" s="117">
        <v>-6.89</v>
      </c>
      <c r="H197" s="118">
        <v>89</v>
      </c>
      <c r="I197" s="115">
        <v>356</v>
      </c>
      <c r="J197" s="119"/>
      <c r="K197" s="120"/>
      <c r="L197" s="120"/>
      <c r="M197" s="120"/>
      <c r="N197" s="120"/>
      <c r="O197" s="120"/>
      <c r="P197" s="120"/>
      <c r="Q197" s="120"/>
      <c r="R197" s="120"/>
    </row>
    <row r="198" spans="1:9" ht="12">
      <c r="A198" s="76" t="s">
        <v>123</v>
      </c>
      <c r="B198" s="76"/>
      <c r="C198" s="76"/>
      <c r="D198" s="76"/>
      <c r="E198" s="76"/>
      <c r="F198" s="76"/>
      <c r="G198" s="76"/>
      <c r="H198" s="76"/>
      <c r="I198" s="76"/>
    </row>
    <row r="199" spans="1:9" ht="12">
      <c r="A199" s="76" t="s">
        <v>124</v>
      </c>
      <c r="B199" s="76"/>
      <c r="C199" s="76"/>
      <c r="D199" s="76"/>
      <c r="E199" s="76"/>
      <c r="F199" s="76"/>
      <c r="G199" s="76"/>
      <c r="H199" s="76"/>
      <c r="I199" s="76"/>
    </row>
    <row r="200" spans="1:9" ht="11.25" customHeight="1">
      <c r="A200" s="10" t="s">
        <v>125</v>
      </c>
      <c r="B200" s="10"/>
      <c r="C200" s="10"/>
      <c r="D200" s="10"/>
      <c r="E200" s="10"/>
      <c r="F200" s="10"/>
      <c r="G200" s="10"/>
      <c r="H200" s="10"/>
      <c r="I200" s="10"/>
    </row>
    <row r="201" spans="1:9" ht="12" customHeight="1">
      <c r="A201" s="10" t="s">
        <v>126</v>
      </c>
      <c r="B201" s="75"/>
      <c r="C201" s="95"/>
      <c r="D201" s="10"/>
      <c r="E201" s="10"/>
      <c r="F201" s="10"/>
      <c r="G201" s="10"/>
      <c r="H201" s="10"/>
      <c r="I201" s="10"/>
    </row>
    <row r="202" spans="1:9" ht="12" customHeight="1">
      <c r="A202" s="75" t="s">
        <v>140</v>
      </c>
      <c r="C202" s="75"/>
      <c r="D202" s="75"/>
      <c r="E202" s="75"/>
      <c r="F202" s="75"/>
      <c r="G202" s="75"/>
      <c r="H202" s="75"/>
      <c r="I202" s="75"/>
    </row>
    <row r="203" spans="1:9" ht="12" customHeight="1">
      <c r="A203" s="75" t="s">
        <v>141</v>
      </c>
      <c r="C203" s="75"/>
      <c r="D203" s="75"/>
      <c r="E203" s="75"/>
      <c r="F203" s="75"/>
      <c r="G203" s="75"/>
      <c r="H203" s="75"/>
      <c r="I203" s="75"/>
    </row>
    <row r="204" spans="1:9" ht="10.5" customHeight="1">
      <c r="A204" s="75" t="s">
        <v>142</v>
      </c>
      <c r="C204" s="75"/>
      <c r="D204" s="75"/>
      <c r="E204" s="75"/>
      <c r="F204" s="75"/>
      <c r="G204" s="75"/>
      <c r="H204" s="75"/>
      <c r="I204" s="75"/>
    </row>
    <row r="205" spans="1:9" ht="10.5" customHeight="1">
      <c r="A205" s="76" t="s">
        <v>122</v>
      </c>
      <c r="B205" s="76"/>
      <c r="C205" s="76"/>
      <c r="D205" s="76"/>
      <c r="E205" s="76"/>
      <c r="F205" s="76"/>
      <c r="G205" s="76"/>
      <c r="H205" s="76"/>
      <c r="I205" s="76"/>
    </row>
    <row r="206" spans="1:9" ht="12" customHeight="1">
      <c r="A206" s="76" t="s">
        <v>153</v>
      </c>
      <c r="B206" s="90"/>
      <c r="C206" s="90"/>
      <c r="D206" s="76"/>
      <c r="E206" s="76"/>
      <c r="F206" s="76"/>
      <c r="G206" s="76"/>
      <c r="H206" s="76"/>
      <c r="I206" s="76"/>
    </row>
  </sheetData>
  <sheetProtection/>
  <mergeCells count="38">
    <mergeCell ref="D55:D56"/>
    <mergeCell ref="E55:E56"/>
    <mergeCell ref="C102:C103"/>
    <mergeCell ref="D102:D103"/>
    <mergeCell ref="E102:E103"/>
    <mergeCell ref="G17:G19"/>
    <mergeCell ref="H17:H19"/>
    <mergeCell ref="I17:I18"/>
    <mergeCell ref="A1:F1"/>
    <mergeCell ref="C18:C19"/>
    <mergeCell ref="D18:D19"/>
    <mergeCell ref="E18:E19"/>
    <mergeCell ref="B17:B19"/>
    <mergeCell ref="A5:I5"/>
    <mergeCell ref="A6:I6"/>
    <mergeCell ref="A14:I14"/>
    <mergeCell ref="B54:B56"/>
    <mergeCell ref="B101:B103"/>
    <mergeCell ref="B152:B154"/>
    <mergeCell ref="G54:G56"/>
    <mergeCell ref="G101:G103"/>
    <mergeCell ref="G152:G154"/>
    <mergeCell ref="C153:C154"/>
    <mergeCell ref="D153:D154"/>
    <mergeCell ref="E153:E154"/>
    <mergeCell ref="C55:C56"/>
    <mergeCell ref="H54:H56"/>
    <mergeCell ref="H101:H103"/>
    <mergeCell ref="H152:H154"/>
    <mergeCell ref="I54:I55"/>
    <mergeCell ref="I101:I102"/>
    <mergeCell ref="I152:I153"/>
    <mergeCell ref="A7:I7"/>
    <mergeCell ref="A8:I8"/>
    <mergeCell ref="A9:I9"/>
    <mergeCell ref="A10:I10"/>
    <mergeCell ref="A11:I11"/>
    <mergeCell ref="A12:I12"/>
  </mergeCells>
  <printOptions horizontalCentered="1"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r:id="rId1"/>
  <rowBreaks count="3" manualBreakCount="3">
    <brk id="51" max="16" man="1"/>
    <brk id="98" max="16" man="1"/>
    <brk id="1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2023-02-04T03:48:46Z</cp:lastPrinted>
  <dcterms:created xsi:type="dcterms:W3CDTF">2003-01-14T02:41:58Z</dcterms:created>
  <dcterms:modified xsi:type="dcterms:W3CDTF">2023-03-01T04:38:19Z</dcterms:modified>
  <cp:category/>
  <cp:version/>
  <cp:contentType/>
  <cp:contentStatus/>
</cp:coreProperties>
</file>