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03決算関係\R5普通会計決算統計\20 令和5年度財政状況資料集の作成・公表について（依頼）【国3.21締切】\07 HP用データ\"/>
    </mc:Choice>
  </mc:AlternateContent>
  <xr:revisionPtr revIDLastSave="0" documentId="13_ncr:1_{2B5AD2D4-B60A-4442-88A8-7C37A445D945}"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BW35" i="10"/>
  <c r="BE35" i="10"/>
  <c r="CO34" i="10"/>
  <c r="CO35" i="10" s="1"/>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alcChain>
</file>

<file path=xl/sharedStrings.xml><?xml version="1.0" encoding="utf-8"?>
<sst xmlns="http://schemas.openxmlformats.org/spreadsheetml/2006/main" count="1122" uniqueCount="569">
  <si>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</si>
  <si>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</si>
  <si>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</si>
  <si>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</si>
  <si>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</si>
  <si>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</si>
  <si>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</si>
  <si>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</si>
  <si>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</si>
  <si>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</si>
  <si>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</si>
  <si>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</si>
  <si>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</si>
  <si>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</si>
  <si>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</si>
  <si>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</si>
  <si>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</si>
  <si>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</si>
  <si>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</si>
  <si>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</si>
  <si>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</si>
  <si>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</si>
  <si>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</si>
  <si>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</si>
  <si>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</si>
  <si>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</si>
  <si>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</si>
  <si>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</si>
  <si>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</si>
  <si>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</si>
  <si>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</si>
  <si>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</si>
  <si>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</si>
  <si>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</si>
  <si>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</si>
  <si>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</si>
  <si>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</si>
  <si>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</si>
  <si>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</si>
  <si>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</si>
  <si>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</si>
  <si>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</si>
  <si>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</si>
  <si>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</si>
  <si>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</si>
  <si>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</si>
  <si>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</si>
  <si>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</si>
  <si>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</si>
  <si>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</si>
  <si>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</si>
  <si>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</si>
  <si>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</si>
  <si>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</si>
  <si>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</si>
  <si>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</si>
  <si>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</si>
  <si>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</si>
  <si>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</si>
  <si>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</si>
  <si>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</si>
  <si>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</si>
  <si>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</si>
  <si>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</si>
  <si>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</si>
  <si>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</si>
  <si>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</si>
  <si>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</si>
  <si>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</si>
  <si>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</si>
  <si>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</si>
  <si>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</si>
  <si>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</si>
  <si>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</si>
  <si>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</si>
  <si>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</si>
  <si>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</si>
  <si>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</si>
  <si>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</si>
  <si>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</si>
  <si>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</si>
  <si>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</si>
  <si>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</si>
  <si>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</si>
  <si>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</si>
  <si>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</si>
  <si>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</si>
  <si>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</si>
  <si>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</si>
  <si>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</si>
  <si>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</si>
  <si>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</si>
  <si>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</si>
  <si>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</si>
  <si>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</si>
  <si>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</si>
  <si>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</si>
  <si>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</si>
  <si>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</si>
  <si>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</si>
  <si>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</si>
  <si>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</si>
  <si>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</si>
  <si>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</si>
  <si>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</si>
  <si>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</si>
  <si>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</si>
  <si>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</si>
  <si>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</si>
  <si>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</si>
  <si>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</si>
  <si>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</si>
  <si>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</si>
  <si>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</si>
  <si>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</si>
  <si>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</si>
  <si>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</si>
  <si>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</si>
  <si>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</si>
  <si>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</si>
  <si>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</si>
  <si>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</si>
  <si>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</si>
  <si>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</si>
  <si>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</si>
  <si>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</si>
  <si>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</si>
  <si>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</si>
  <si>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</si>
  <si>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</si>
  <si>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</si>
  <si>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</si>
  <si>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</si>
  <si>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</si>
  <si>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</si>
  <si>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</si>
  <si>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</si>
  <si>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</si>
  <si>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</si>
  <si>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</si>
  <si>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</si>
  <si>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</si>
  <si>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</si>
  <si>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</si>
  <si>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</si>
  <si>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</si>
  <si>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</si>
  <si>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</si>
  <si>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</si>
  <si>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</si>
  <si>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</si>
  <si>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</si>
  <si>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</si>
  <si>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</si>
  <si>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</si>
  <si>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</si>
  <si>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</si>
  <si>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</si>
  <si>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</si>
  <si>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</si>
  <si>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</si>
  <si>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</si>
  <si>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</si>
  <si>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</si>
  <si>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</si>
  <si>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</si>
  <si>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</si>
  <si>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</si>
  <si>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</si>
  <si>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</si>
  <si>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</si>
  <si>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</si>
  <si>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</si>
  <si>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</si>
  <si>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</si>
  <si>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</si>
  <si>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</si>
  <si>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</si>
  <si>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</si>
  <si>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</si>
  <si>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</si>
  <si>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</si>
  <si>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</si>
  <si>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</si>
  <si>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</si>
  <si>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</si>
  <si>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</si>
  <si>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</si>
  <si>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</si>
  <si>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</si>
  <si>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</si>
  <si>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</si>
  <si>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</si>
  <si>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</si>
  <si>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</si>
  <si>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</si>
  <si>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</si>
  <si>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</si>
  <si>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</si>
  <si>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</si>
  <si>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</si>
  <si>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</si>
  <si>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</si>
  <si>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奈良県三郷町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</si>
  <si>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</si>
  <si>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</si>
  <si>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</si>
  <si>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</si>
  <si>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</si>
  <si>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</si>
  <si>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</si>
  <si>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</si>
  <si>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</si>
  <si>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</si>
  <si>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</si>
  <si>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</si>
  <si>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</si>
  <si>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</si>
  <si>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</si>
  <si>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</si>
  <si>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</si>
  <si>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</si>
  <si>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</si>
  <si>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</si>
  <si>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</si>
  <si>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</si>
  <si>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</si>
  <si>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</si>
  <si>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</si>
  <si>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</si>
  <si>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</si>
  <si>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</si>
  <si>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</si>
  <si>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</si>
  <si>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</si>
  <si>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</si>
  <si>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</si>
  <si>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</si>
  <si>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</si>
  <si>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</si>
  <si>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</si>
  <si>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</si>
  <si>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</si>
  <si>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</si>
  <si>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</si>
  <si>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</si>
  <si>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</si>
  <si>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</si>
  <si>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</si>
  <si>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</si>
  <si>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</si>
  <si>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</si>
  <si>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</si>
  <si>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</si>
  <si>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</si>
  <si>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</si>
  <si>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</si>
  <si>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</si>
  <si>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</si>
  <si>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</si>
  <si>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</si>
  <si>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</si>
  <si>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</si>
  <si>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</si>
  <si>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</si>
  <si>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</si>
  <si>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</si>
  <si>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</si>
  <si>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</si>
  <si>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</si>
  <si>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</si>
  <si>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</si>
  <si>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</si>
  <si>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</si>
  <si>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</si>
  <si>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</si>
  <si>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</si>
  <si>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</si>
  <si>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</si>
  <si>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</si>
  <si>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</si>
  <si>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</si>
  <si>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</si>
  <si>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</si>
  <si>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</si>
  <si>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</si>
  <si>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</si>
  <si>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</si>
  <si>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</si>
  <si>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</si>
  <si>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</si>
  <si>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</si>
  <si>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</si>
  <si>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</si>
  <si>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</si>
  <si>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</si>
  <si>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</si>
  <si>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</si>
  <si>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</si>
  <si>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</si>
  <si>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</si>
  <si>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</si>
  <si>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</si>
  <si>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</si>
  <si>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</si>
  <si>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</si>
  <si>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</si>
  <si>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</si>
  <si>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</si>
  <si>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</si>
  <si>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</si>
  <si>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</si>
  <si>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</si>
  <si>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</si>
  <si>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</si>
  <si>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</si>
  <si>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</si>
  <si>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</si>
  <si>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</si>
  <si>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</si>
  <si>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</si>
  <si>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</si>
  <si>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</si>
  <si>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</si>
  <si>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</si>
  <si>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</si>
  <si>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</si>
  <si>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</si>
  <si>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</si>
  <si>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</si>
  <si>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</si>
  <si>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</si>
  <si>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</si>
  <si>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</si>
  <si>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</si>
  <si>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</si>
  <si>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</si>
  <si>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</si>
  <si>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</si>
  <si>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</si>
  <si>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</si>
  <si>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</si>
  <si>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</si>
  <si>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</si>
  <si>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</si>
  <si>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</si>
  <si>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</si>
  <si>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</si>
  <si>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</si>
  <si>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</si>
  <si>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</si>
  <si>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</si>
  <si>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</si>
  <si>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</si>
  <si>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奈良県三郷町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</si>
  <si>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</si>
  <si>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</si>
  <si>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</si>
  <si>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</si>
  <si>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</si>
  <si>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</si>
  <si>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</si>
  <si>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</si>
  <si>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</si>
  <si>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</si>
  <si>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</si>
  <si>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</si>
  <si>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</si>
  <si>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</si>
  <si>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</si>
  <si>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</si>
  <si>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</si>
  <si>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</si>
  <si>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</si>
  <si>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</si>
  <si>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</si>
  <si>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</si>
  <si>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</si>
  <si>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</si>
  <si>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</si>
  <si>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</si>
  <si>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</si>
  <si>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</si>
  <si>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</si>
  <si>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</si>
  <si>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</si>
  <si>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</si>
  <si>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</si>
  <si>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</si>
  <si>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</si>
  <si>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</si>
  <si>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</si>
  <si>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</si>
  <si>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</si>
  <si>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</si>
  <si>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</si>
  <si>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</si>
  <si>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</si>
  <si>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</si>
  <si>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</si>
  <si>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</si>
  <si>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</si>
  <si>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</si>
  <si>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</si>
  <si>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</si>
  <si>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</si>
  <si>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</si>
  <si>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</si>
  <si>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</si>
  <si>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</si>
  <si>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</si>
  <si>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</si>
  <si>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</si>
  <si>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</si>
  <si>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</si>
  <si>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</si>
  <si>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</si>
  <si>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</si>
  <si>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</si>
  <si>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</si>
  <si>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</si>
  <si>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</si>
  <si>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</si>
  <si>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</si>
  <si>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</si>
  <si>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</si>
  <si>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</si>
  <si>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</si>
  <si>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</si>
  <si>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</si>
  <si>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</si>
  <si>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</si>
  <si>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</si>
  <si>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</si>
  <si>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</si>
  <si>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</si>
  <si>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</si>
  <si>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</si>
  <si>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</si>
  <si>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</si>
  <si>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</si>
  <si>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</si>
  <si>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</si>
  <si>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</si>
  <si>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</si>
  <si>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</si>
  <si>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</si>
  <si>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</si>
  <si>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</si>
  <si>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</si>
  <si>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</si>
  <si>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</si>
  <si>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</si>
  <si>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</si>
  <si>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</si>
  <si>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</si>
  <si>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</si>
  <si>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</si>
  <si>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</si>
  <si>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</si>
  <si>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</si>
  <si>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</si>
  <si>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</si>
  <si>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</si>
  <si>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</si>
  <si>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</si>
  <si>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</si>
  <si>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</si>
  <si>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</si>
  <si>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</si>
  <si>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</si>
  <si>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</si>
  <si>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</si>
  <si>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</si>
  <si>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</si>
  <si>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</si>
  <si>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</si>
  <si>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</si>
  <si>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</si>
  <si>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</si>
  <si>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</si>
  <si>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</si>
  <si>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</si>
  <si>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</si>
  <si>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</si>
  <si>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</si>
  <si>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</si>
  <si>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</si>
  <si>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</si>
  <si>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</si>
  <si>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</si>
  <si>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</si>
  <si>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</si>
  <si>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</si>
  <si>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</si>
  <si>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</si>
  <si>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</si>
  <si>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</si>
  <si>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</si>
  <si>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</si>
  <si>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</si>
  <si>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</si>
  <si>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</si>
  <si>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</si>
  <si>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</si>
  <si>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</si>
  <si>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</si>
  <si>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</si>
  <si>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</si>
  <si>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</si>
  <si>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</si>
  <si>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</si>
  <si>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</si>
  <si>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</si>
  <si>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</si>
  <si>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</si>
  <si>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</si>
  <si>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</si>
  <si>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</si>
  <si>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</si>
  <si>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</si>
  <si>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</si>
  <si>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</si>
  <si>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</si>
  <si>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</si>
  <si>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</si>
  <si>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</si>
  <si>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</si>
  <si>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</si>
  <si>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</si>
  <si>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</si>
  <si>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2.22</t>
  </si>
  <si>
    <t>▲ 2.36</t>
  </si>
  <si>
    <t>▲ 5.54</t>
  </si>
  <si>
    <t>住宅新築資金等貸付事業特別会計</t>
  </si>
  <si>
    <t>▲ 4.50</t>
  </si>
  <si>
    <t>▲ 4.10</t>
  </si>
  <si>
    <t>▲ 3.64</t>
  </si>
  <si>
    <t>▲ 3.59</t>
  </si>
  <si>
    <t>▲ 3.29</t>
  </si>
  <si>
    <t>一般会計</t>
  </si>
  <si>
    <t>水道事業会計</t>
  </si>
  <si>
    <t>下水道事業会計</t>
  </si>
  <si>
    <t>介護保険特別会計</t>
  </si>
  <si>
    <t>国民健康保険特別会計</t>
  </si>
  <si>
    <t>後期高齢者医療特別会計</t>
  </si>
  <si>
    <t>し尿浄化槽管理特別会計</t>
  </si>
  <si>
    <t>その他会計（赤字）</t>
  </si>
  <si>
    <t>その他会計（黒字）</t>
  </si>
  <si>
    <t>R01</t>
    <phoneticPr fontId="5"/>
  </si>
  <si>
    <t>R02</t>
    <phoneticPr fontId="5"/>
  </si>
  <si>
    <t>R03</t>
    <phoneticPr fontId="5"/>
  </si>
  <si>
    <t>R04</t>
    <phoneticPr fontId="5"/>
  </si>
  <si>
    <t>R05</t>
    <phoneticPr fontId="5"/>
  </si>
  <si>
    <t>公共施設整備等基金</t>
    <rPh sb="0" eb="4">
      <t>コウキョウシセツ</t>
    </rPh>
    <rPh sb="4" eb="7">
      <t>セイビトウ</t>
    </rPh>
    <rPh sb="7" eb="9">
      <t>キキン</t>
    </rPh>
    <phoneticPr fontId="2"/>
  </si>
  <si>
    <t>地域振興基金</t>
    <rPh sb="0" eb="2">
      <t>チイキ</t>
    </rPh>
    <rPh sb="2" eb="4">
      <t>シンコウ</t>
    </rPh>
    <rPh sb="4" eb="6">
      <t>キキン</t>
    </rPh>
    <phoneticPr fontId="2"/>
  </si>
  <si>
    <t>下水処理施設管理基金</t>
    <rPh sb="0" eb="4">
      <t>ゲスイショリ</t>
    </rPh>
    <rPh sb="4" eb="6">
      <t>シセツ</t>
    </rPh>
    <rPh sb="6" eb="8">
      <t>カンリ</t>
    </rPh>
    <rPh sb="8" eb="10">
      <t>キキン</t>
    </rPh>
    <phoneticPr fontId="2"/>
  </si>
  <si>
    <t>観光産業振興基金</t>
    <rPh sb="0" eb="2">
      <t>カンコウ</t>
    </rPh>
    <rPh sb="2" eb="4">
      <t>サンギョウ</t>
    </rPh>
    <rPh sb="4" eb="6">
      <t>シンコウ</t>
    </rPh>
    <rPh sb="6" eb="8">
      <t>キキン</t>
    </rPh>
    <phoneticPr fontId="2"/>
  </si>
  <si>
    <t>社会福祉振興基金</t>
    <rPh sb="0" eb="4">
      <t>シャカイフクシ</t>
    </rPh>
    <rPh sb="4" eb="6">
      <t>シンコウ</t>
    </rPh>
    <rPh sb="6" eb="8">
      <t>キキン</t>
    </rPh>
    <phoneticPr fontId="2"/>
  </si>
  <si>
    <t>╴</t>
    <phoneticPr fontId="2"/>
  </si>
  <si>
    <t>老人福祉施設三室園組合</t>
    <rPh sb="0" eb="2">
      <t>ロウジン</t>
    </rPh>
    <rPh sb="2" eb="4">
      <t>フクシ</t>
    </rPh>
    <rPh sb="4" eb="6">
      <t>シセツ</t>
    </rPh>
    <rPh sb="6" eb="9">
      <t>ミムロエン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</si>
  <si>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</si>
  <si>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</si>
  <si>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3">
      <t>カシツケキン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</si>
  <si>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</si>
  <si>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</si>
  <si>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</si>
  <si>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（公財）三郷町文化振興財団</t>
    <rPh sb="1" eb="3">
      <t>コウザイ</t>
    </rPh>
    <rPh sb="4" eb="7">
      <t>サンゴウチョウ</t>
    </rPh>
    <rPh sb="7" eb="9">
      <t>ブンカ</t>
    </rPh>
    <rPh sb="9" eb="11">
      <t>シンコウ</t>
    </rPh>
    <rPh sb="11" eb="13">
      <t>ザイダン</t>
    </rPh>
    <phoneticPr fontId="2"/>
  </si>
  <si>
    <t>（財）竜の子霊園</t>
    <rPh sb="1" eb="2">
      <t>ザイ</t>
    </rPh>
    <rPh sb="3" eb="4">
      <t>タツ</t>
    </rPh>
    <rPh sb="5" eb="6">
      <t>コ</t>
    </rPh>
    <rPh sb="6" eb="8">
      <t>レイエン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</si>
</sst>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03" xfId="12" applyNumberFormat="1" applyFont="1" applyBorder="1" applyAlignment="1" applyProtection="1">
      <alignment horizontal="right" vertical="center" shrinkToFit="1"/>
      <protection locked="0"/>
    </xf>
    <xf numFmtId="177" fontId="35" fillId="0" borderId="99" xfId="12" applyNumberFormat="1" applyFont="1" applyBorder="1" applyAlignment="1" applyProtection="1">
      <alignment horizontal="right" vertical="center" shrinkToFit="1"/>
      <protection locked="0"/>
    </xf>
    <xf numFmtId="177" fontId="35" fillId="0" borderId="10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A809-4415-AC40-36D486D503D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41030</c:v>
                </c:pt>
                <c:pt idx="1">
                  <c:v>41930</c:v>
                </c:pt>
                <c:pt idx="2">
                  <c:v>56205</c:v>
                </c:pt>
                <c:pt idx="3">
                  <c:v>32635</c:v>
                </c:pt>
                <c:pt idx="4">
                  <c:v>54691</c:v>
                </c:pt>
              </c:numCache>
            </c:numRef>
          </c:val>
          <c:smooth val="0"/>
          <c:extLst>
            <c:ext xmlns:c16="http://schemas.microsoft.com/office/drawing/2014/chart" uri="{C3380CC4-5D6E-409C-BE32-E72D297353CC}">
              <c16:uniqueId val="{00000001-A809-4415-AC40-36D486D503D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8.0399999999999991</c:v>
                </c:pt>
                <c:pt idx="1">
                  <c:v>11.41</c:v>
                </c:pt>
                <c:pt idx="2">
                  <c:v>14.79</c:v>
                </c:pt>
                <c:pt idx="3">
                  <c:v>12.51</c:v>
                </c:pt>
                <c:pt idx="4">
                  <c:v>6.6</c:v>
                </c:pt>
              </c:numCache>
            </c:numRef>
          </c:val>
          <c:extLst>
            <c:ext xmlns:c16="http://schemas.microsoft.com/office/drawing/2014/chart" uri="{C3380CC4-5D6E-409C-BE32-E72D297353CC}">
              <c16:uniqueId val="{00000000-2DDB-4EC2-8553-02A96535002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24.55</c:v>
                </c:pt>
                <c:pt idx="1">
                  <c:v>23.87</c:v>
                </c:pt>
                <c:pt idx="2">
                  <c:v>23.05</c:v>
                </c:pt>
                <c:pt idx="3">
                  <c:v>23.64</c:v>
                </c:pt>
                <c:pt idx="4">
                  <c:v>23.47</c:v>
                </c:pt>
              </c:numCache>
            </c:numRef>
          </c:val>
          <c:extLst>
            <c:ext xmlns:c16="http://schemas.microsoft.com/office/drawing/2014/chart" uri="{C3380CC4-5D6E-409C-BE32-E72D297353CC}">
              <c16:uniqueId val="{00000001-2DDB-4EC2-8553-02A96535002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-2.2200000000000002</c:v>
                </c:pt>
                <c:pt idx="1">
                  <c:v>3.63</c:v>
                </c:pt>
                <c:pt idx="2">
                  <c:v>4.91</c:v>
                </c:pt>
                <c:pt idx="3">
                  <c:v>-2.36</c:v>
                </c:pt>
                <c:pt idx="4">
                  <c:v>-5.54</c:v>
                </c:pt>
              </c:numCache>
            </c:numRef>
          </c:val>
          <c:smooth val="0"/>
          <c:extLst>
            <c:ext xmlns:c16="http://schemas.microsoft.com/office/drawing/2014/chart" uri="{C3380CC4-5D6E-409C-BE32-E72D297353CC}">
              <c16:uniqueId val="{00000002-2DDB-4EC2-8553-02A96535002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788-43D5-943A-CC101C92FE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788-43D5-943A-CC101C92FE11}"/>
            </c:ext>
          </c:extLst>
        </c:ser>
        <c:ser>
          <c:idx val="2"/>
          <c:order val="2"/>
          <c:tx>
            <c:strRef>
              <c:f>データシート!$A$29</c:f>
              <c:strCache>
                <c:ptCount val="1"/>
                <c:pt idx="0">
                  <c:v>し尿浄化槽管理特別会計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788-43D5-943A-CC101C92FE1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788-43D5-943A-CC101C92FE11}"/>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1.1599999999999999</c:v>
                </c:pt>
                <c:pt idx="2">
                  <c:v>#N/A</c:v>
                </c:pt>
                <c:pt idx="3">
                  <c:v>1.02</c:v>
                </c:pt>
                <c:pt idx="4">
                  <c:v>#N/A</c:v>
                </c:pt>
                <c:pt idx="5">
                  <c:v>0.87</c:v>
                </c:pt>
                <c:pt idx="6">
                  <c:v>#N/A</c:v>
                </c:pt>
                <c:pt idx="7">
                  <c:v>0.75</c:v>
                </c:pt>
                <c:pt idx="8">
                  <c:v>#N/A</c:v>
                </c:pt>
                <c:pt idx="9">
                  <c:v>0.8</c:v>
                </c:pt>
              </c:numCache>
            </c:numRef>
          </c:val>
          <c:extLst>
            <c:ext xmlns:c16="http://schemas.microsoft.com/office/drawing/2014/chart" uri="{C3380CC4-5D6E-409C-BE32-E72D297353CC}">
              <c16:uniqueId val="{00000004-2788-43D5-943A-CC101C92FE1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0.01</c:v>
                </c:pt>
                <c:pt idx="2">
                  <c:v>#N/A</c:v>
                </c:pt>
                <c:pt idx="3">
                  <c:v>0.03</c:v>
                </c:pt>
                <c:pt idx="4">
                  <c:v>#N/A</c:v>
                </c:pt>
                <c:pt idx="5">
                  <c:v>0.59</c:v>
                </c:pt>
                <c:pt idx="6">
                  <c:v>#N/A</c:v>
                </c:pt>
                <c:pt idx="7">
                  <c:v>1.1299999999999999</c:v>
                </c:pt>
                <c:pt idx="8">
                  <c:v>#N/A</c:v>
                </c:pt>
                <c:pt idx="9">
                  <c:v>1.74</c:v>
                </c:pt>
              </c:numCache>
            </c:numRef>
          </c:val>
          <c:extLst>
            <c:ext xmlns:c16="http://schemas.microsoft.com/office/drawing/2014/chart" uri="{C3380CC4-5D6E-409C-BE32-E72D297353CC}">
              <c16:uniqueId val="{00000005-2788-43D5-943A-CC101C92FE1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c:v>
                </c:pt>
                <c:pt idx="2">
                  <c:v>#N/A</c:v>
                </c:pt>
                <c:pt idx="3">
                  <c:v>1.5</c:v>
                </c:pt>
                <c:pt idx="4">
                  <c:v>#N/A</c:v>
                </c:pt>
                <c:pt idx="5">
                  <c:v>0.94</c:v>
                </c:pt>
                <c:pt idx="6">
                  <c:v>#N/A</c:v>
                </c:pt>
                <c:pt idx="7">
                  <c:v>1.68</c:v>
                </c:pt>
                <c:pt idx="8">
                  <c:v>#N/A</c:v>
                </c:pt>
                <c:pt idx="9">
                  <c:v>2.48</c:v>
                </c:pt>
              </c:numCache>
            </c:numRef>
          </c:val>
          <c:extLst>
            <c:ext xmlns:c16="http://schemas.microsoft.com/office/drawing/2014/chart" uri="{C3380CC4-5D6E-409C-BE32-E72D297353CC}">
              <c16:uniqueId val="{00000006-2788-43D5-943A-CC101C92FE1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10.75</c:v>
                </c:pt>
                <c:pt idx="2">
                  <c:v>#N/A</c:v>
                </c:pt>
                <c:pt idx="3">
                  <c:v>8.2100000000000009</c:v>
                </c:pt>
                <c:pt idx="4">
                  <c:v>#N/A</c:v>
                </c:pt>
                <c:pt idx="5">
                  <c:v>7.8</c:v>
                </c:pt>
                <c:pt idx="6">
                  <c:v>#N/A</c:v>
                </c:pt>
                <c:pt idx="7">
                  <c:v>7.79</c:v>
                </c:pt>
                <c:pt idx="8">
                  <c:v>#N/A</c:v>
                </c:pt>
                <c:pt idx="9">
                  <c:v>6.04</c:v>
                </c:pt>
              </c:numCache>
            </c:numRef>
          </c:val>
          <c:extLst>
            <c:ext xmlns:c16="http://schemas.microsoft.com/office/drawing/2014/chart" uri="{C3380CC4-5D6E-409C-BE32-E72D297353CC}">
              <c16:uniqueId val="{00000007-2788-43D5-943A-CC101C92FE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12.53</c:v>
                </c:pt>
                <c:pt idx="2">
                  <c:v>#N/A</c:v>
                </c:pt>
                <c:pt idx="3">
                  <c:v>15.5</c:v>
                </c:pt>
                <c:pt idx="4">
                  <c:v>#N/A</c:v>
                </c:pt>
                <c:pt idx="5">
                  <c:v>18.420000000000002</c:v>
                </c:pt>
                <c:pt idx="6">
                  <c:v>#N/A</c:v>
                </c:pt>
                <c:pt idx="7">
                  <c:v>16.100000000000001</c:v>
                </c:pt>
                <c:pt idx="8">
                  <c:v>#N/A</c:v>
                </c:pt>
                <c:pt idx="9">
                  <c:v>9.89</c:v>
                </c:pt>
              </c:numCache>
            </c:numRef>
          </c:val>
          <c:extLst>
            <c:ext xmlns:c16="http://schemas.microsoft.com/office/drawing/2014/chart" uri="{C3380CC4-5D6E-409C-BE32-E72D297353CC}">
              <c16:uniqueId val="{00000008-2788-43D5-943A-CC101C92FE1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4.5</c:v>
                </c:pt>
                <c:pt idx="1">
                  <c:v>#N/A</c:v>
                </c:pt>
                <c:pt idx="2">
                  <c:v>4.0999999999999996</c:v>
                </c:pt>
                <c:pt idx="3">
                  <c:v>#N/A</c:v>
                </c:pt>
                <c:pt idx="4">
                  <c:v>3.64</c:v>
                </c:pt>
                <c:pt idx="5">
                  <c:v>#N/A</c:v>
                </c:pt>
                <c:pt idx="6">
                  <c:v>3.59</c:v>
                </c:pt>
                <c:pt idx="7">
                  <c:v>#N/A</c:v>
                </c:pt>
                <c:pt idx="8">
                  <c:v>3.29</c:v>
                </c:pt>
                <c:pt idx="9">
                  <c:v>#N/A</c:v>
                </c:pt>
              </c:numCache>
            </c:numRef>
          </c:val>
          <c:extLst>
            <c:ext xmlns:c16="http://schemas.microsoft.com/office/drawing/2014/chart" uri="{C3380CC4-5D6E-409C-BE32-E72D297353CC}">
              <c16:uniqueId val="{00000009-2788-43D5-943A-CC101C92FE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753</c:v>
                </c:pt>
                <c:pt idx="5">
                  <c:v>740</c:v>
                </c:pt>
                <c:pt idx="8">
                  <c:v>763</c:v>
                </c:pt>
                <c:pt idx="11">
                  <c:v>790</c:v>
                </c:pt>
                <c:pt idx="14">
                  <c:v>807</c:v>
                </c:pt>
              </c:numCache>
            </c:numRef>
          </c:val>
          <c:extLst>
            <c:ext xmlns:c16="http://schemas.microsoft.com/office/drawing/2014/chart" uri="{C3380CC4-5D6E-409C-BE32-E72D297353CC}">
              <c16:uniqueId val="{00000000-EEFA-43FA-8F6A-D4F6B32F761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EFA-43FA-8F6A-D4F6B32F761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EFA-43FA-8F6A-D4F6B32F761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14</c:v>
                </c:pt>
                <c:pt idx="6">
                  <c:v>19</c:v>
                </c:pt>
                <c:pt idx="9">
                  <c:v>19</c:v>
                </c:pt>
                <c:pt idx="12">
                  <c:v>22</c:v>
                </c:pt>
              </c:numCache>
            </c:numRef>
          </c:val>
          <c:extLst>
            <c:ext xmlns:c16="http://schemas.microsoft.com/office/drawing/2014/chart" uri="{C3380CC4-5D6E-409C-BE32-E72D297353CC}">
              <c16:uniqueId val="{00000003-EEFA-43FA-8F6A-D4F6B32F761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258</c:v>
                </c:pt>
                <c:pt idx="3">
                  <c:v>260</c:v>
                </c:pt>
                <c:pt idx="6">
                  <c:v>210</c:v>
                </c:pt>
                <c:pt idx="9">
                  <c:v>280</c:v>
                </c:pt>
                <c:pt idx="12">
                  <c:v>225</c:v>
                </c:pt>
              </c:numCache>
            </c:numRef>
          </c:val>
          <c:extLst>
            <c:ext xmlns:c16="http://schemas.microsoft.com/office/drawing/2014/chart" uri="{C3380CC4-5D6E-409C-BE32-E72D297353CC}">
              <c16:uniqueId val="{00000004-EEFA-43FA-8F6A-D4F6B32F761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EFA-43FA-8F6A-D4F6B32F761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EFA-43FA-8F6A-D4F6B32F761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538</c:v>
                </c:pt>
                <c:pt idx="3">
                  <c:v>559</c:v>
                </c:pt>
                <c:pt idx="6">
                  <c:v>621</c:v>
                </c:pt>
                <c:pt idx="9">
                  <c:v>761</c:v>
                </c:pt>
                <c:pt idx="12">
                  <c:v>763</c:v>
                </c:pt>
              </c:numCache>
            </c:numRef>
          </c:val>
          <c:extLst>
            <c:ext xmlns:c16="http://schemas.microsoft.com/office/drawing/2014/chart" uri="{C3380CC4-5D6E-409C-BE32-E72D297353CC}">
              <c16:uniqueId val="{00000007-EEFA-43FA-8F6A-D4F6B32F761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56</c:v>
                </c:pt>
                <c:pt idx="2">
                  <c:v>#N/A</c:v>
                </c:pt>
                <c:pt idx="3">
                  <c:v>#N/A</c:v>
                </c:pt>
                <c:pt idx="4">
                  <c:v>93</c:v>
                </c:pt>
                <c:pt idx="5">
                  <c:v>#N/A</c:v>
                </c:pt>
                <c:pt idx="6">
                  <c:v>#N/A</c:v>
                </c:pt>
                <c:pt idx="7">
                  <c:v>87</c:v>
                </c:pt>
                <c:pt idx="8">
                  <c:v>#N/A</c:v>
                </c:pt>
                <c:pt idx="9">
                  <c:v>#N/A</c:v>
                </c:pt>
                <c:pt idx="10">
                  <c:v>270</c:v>
                </c:pt>
                <c:pt idx="11">
                  <c:v>#N/A</c:v>
                </c:pt>
                <c:pt idx="12">
                  <c:v>#N/A</c:v>
                </c:pt>
                <c:pt idx="13">
                  <c:v>203</c:v>
                </c:pt>
                <c:pt idx="14">
                  <c:v>#N/A</c:v>
                </c:pt>
              </c:numCache>
            </c:numRef>
          </c:val>
          <c:smooth val="0"/>
          <c:extLst>
            <c:ext xmlns:c16="http://schemas.microsoft.com/office/drawing/2014/chart" uri="{C3380CC4-5D6E-409C-BE32-E72D297353CC}">
              <c16:uniqueId val="{00000008-EEFA-43FA-8F6A-D4F6B32F761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8035</c:v>
                </c:pt>
                <c:pt idx="5">
                  <c:v>8307</c:v>
                </c:pt>
                <c:pt idx="8">
                  <c:v>7980</c:v>
                </c:pt>
                <c:pt idx="11">
                  <c:v>7725</c:v>
                </c:pt>
                <c:pt idx="14">
                  <c:v>7693</c:v>
                </c:pt>
              </c:numCache>
            </c:numRef>
          </c:val>
          <c:extLst>
            <c:ext xmlns:c16="http://schemas.microsoft.com/office/drawing/2014/chart" uri="{C3380CC4-5D6E-409C-BE32-E72D297353CC}">
              <c16:uniqueId val="{00000000-6935-4C93-AF02-33D838F89D5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1747</c:v>
                </c:pt>
                <c:pt idx="5">
                  <c:v>1734</c:v>
                </c:pt>
                <c:pt idx="8">
                  <c:v>1377</c:v>
                </c:pt>
                <c:pt idx="11">
                  <c:v>1135</c:v>
                </c:pt>
                <c:pt idx="14">
                  <c:v>1002</c:v>
                </c:pt>
              </c:numCache>
            </c:numRef>
          </c:val>
          <c:extLst>
            <c:ext xmlns:c16="http://schemas.microsoft.com/office/drawing/2014/chart" uri="{C3380CC4-5D6E-409C-BE32-E72D297353CC}">
              <c16:uniqueId val="{00000001-6935-4C93-AF02-33D838F89D5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1844</c:v>
                </c:pt>
                <c:pt idx="5">
                  <c:v>1850</c:v>
                </c:pt>
                <c:pt idx="8">
                  <c:v>2080</c:v>
                </c:pt>
                <c:pt idx="11">
                  <c:v>2194</c:v>
                </c:pt>
                <c:pt idx="14">
                  <c:v>2323</c:v>
                </c:pt>
              </c:numCache>
            </c:numRef>
          </c:val>
          <c:extLst>
            <c:ext xmlns:c16="http://schemas.microsoft.com/office/drawing/2014/chart" uri="{C3380CC4-5D6E-409C-BE32-E72D297353CC}">
              <c16:uniqueId val="{00000002-6935-4C93-AF02-33D838F89D5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935-4C93-AF02-33D838F89D5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935-4C93-AF02-33D838F89D5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35-4C93-AF02-33D838F89D5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1133</c:v>
                </c:pt>
                <c:pt idx="3">
                  <c:v>1027</c:v>
                </c:pt>
                <c:pt idx="6">
                  <c:v>867</c:v>
                </c:pt>
                <c:pt idx="9">
                  <c:v>796</c:v>
                </c:pt>
                <c:pt idx="12">
                  <c:v>680</c:v>
                </c:pt>
              </c:numCache>
            </c:numRef>
          </c:val>
          <c:extLst>
            <c:ext xmlns:c16="http://schemas.microsoft.com/office/drawing/2014/chart" uri="{C3380CC4-5D6E-409C-BE32-E72D297353CC}">
              <c16:uniqueId val="{00000006-6935-4C93-AF02-33D838F89D5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145</c:v>
                </c:pt>
                <c:pt idx="3">
                  <c:v>130</c:v>
                </c:pt>
                <c:pt idx="6">
                  <c:v>152</c:v>
                </c:pt>
                <c:pt idx="9">
                  <c:v>149</c:v>
                </c:pt>
                <c:pt idx="12">
                  <c:v>138</c:v>
                </c:pt>
              </c:numCache>
            </c:numRef>
          </c:val>
          <c:extLst>
            <c:ext xmlns:c16="http://schemas.microsoft.com/office/drawing/2014/chart" uri="{C3380CC4-5D6E-409C-BE32-E72D297353CC}">
              <c16:uniqueId val="{00000007-6935-4C93-AF02-33D838F89D5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3047</c:v>
                </c:pt>
                <c:pt idx="3">
                  <c:v>3461</c:v>
                </c:pt>
                <c:pt idx="6">
                  <c:v>3042</c:v>
                </c:pt>
                <c:pt idx="9">
                  <c:v>3009</c:v>
                </c:pt>
                <c:pt idx="12">
                  <c:v>2794</c:v>
                </c:pt>
              </c:numCache>
            </c:numRef>
          </c:val>
          <c:extLst>
            <c:ext xmlns:c16="http://schemas.microsoft.com/office/drawing/2014/chart" uri="{C3380CC4-5D6E-409C-BE32-E72D297353CC}">
              <c16:uniqueId val="{00000008-6935-4C93-AF02-33D838F89D5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935-4C93-AF02-33D838F89D5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9400</c:v>
                </c:pt>
                <c:pt idx="3">
                  <c:v>9503</c:v>
                </c:pt>
                <c:pt idx="6">
                  <c:v>9896</c:v>
                </c:pt>
                <c:pt idx="9">
                  <c:v>9482</c:v>
                </c:pt>
                <c:pt idx="12">
                  <c:v>9575</c:v>
                </c:pt>
              </c:numCache>
            </c:numRef>
          </c:val>
          <c:extLst>
            <c:ext xmlns:c16="http://schemas.microsoft.com/office/drawing/2014/chart" uri="{C3380CC4-5D6E-409C-BE32-E72D297353CC}">
              <c16:uniqueId val="{0000000A-6935-4C93-AF02-33D838F89D5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2098</c:v>
                </c:pt>
                <c:pt idx="2">
                  <c:v>#N/A</c:v>
                </c:pt>
                <c:pt idx="3">
                  <c:v>#N/A</c:v>
                </c:pt>
                <c:pt idx="4">
                  <c:v>2230</c:v>
                </c:pt>
                <c:pt idx="5">
                  <c:v>#N/A</c:v>
                </c:pt>
                <c:pt idx="6">
                  <c:v>#N/A</c:v>
                </c:pt>
                <c:pt idx="7">
                  <c:v>2520</c:v>
                </c:pt>
                <c:pt idx="8">
                  <c:v>#N/A</c:v>
                </c:pt>
                <c:pt idx="9">
                  <c:v>#N/A</c:v>
                </c:pt>
                <c:pt idx="10">
                  <c:v>2382</c:v>
                </c:pt>
                <c:pt idx="11">
                  <c:v>#N/A</c:v>
                </c:pt>
                <c:pt idx="12">
                  <c:v>#N/A</c:v>
                </c:pt>
                <c:pt idx="13">
                  <c:v>2170</c:v>
                </c:pt>
                <c:pt idx="14">
                  <c:v>#N/A</c:v>
                </c:pt>
              </c:numCache>
            </c:numRef>
          </c:val>
          <c:smooth val="0"/>
          <c:extLst>
            <c:ext xmlns:c16="http://schemas.microsoft.com/office/drawing/2014/chart" uri="{C3380CC4-5D6E-409C-BE32-E72D297353CC}">
              <c16:uniqueId val="{0000000B-6935-4C93-AF02-33D838F89D5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1250</c:v>
                </c:pt>
                <c:pt idx="1">
                  <c:v>1260</c:v>
                </c:pt>
                <c:pt idx="2">
                  <c:v>1270</c:v>
                </c:pt>
              </c:numCache>
            </c:numRef>
          </c:val>
          <c:extLst>
            <c:ext xmlns:c16="http://schemas.microsoft.com/office/drawing/2014/chart" uri="{C3380CC4-5D6E-409C-BE32-E72D297353CC}">
              <c16:uniqueId val="{00000000-D20D-4CED-A5C2-1CDA712D6D7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158</c:v>
                </c:pt>
                <c:pt idx="1">
                  <c:v>159</c:v>
                </c:pt>
                <c:pt idx="2">
                  <c:v>185</c:v>
                </c:pt>
              </c:numCache>
            </c:numRef>
          </c:val>
          <c:extLst>
            <c:ext xmlns:c16="http://schemas.microsoft.com/office/drawing/2014/chart" uri="{C3380CC4-5D6E-409C-BE32-E72D297353CC}">
              <c16:uniqueId val="{00000001-D20D-4CED-A5C2-1CDA712D6D7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586</c:v>
                </c:pt>
                <c:pt idx="1">
                  <c:v>689</c:v>
                </c:pt>
                <c:pt idx="2">
                  <c:v>782</c:v>
                </c:pt>
              </c:numCache>
            </c:numRef>
          </c:val>
          <c:extLst>
            <c:ext xmlns:c16="http://schemas.microsoft.com/office/drawing/2014/chart" uri="{C3380CC4-5D6E-409C-BE32-E72D297353CC}">
              <c16:uniqueId val="{00000002-D20D-4CED-A5C2-1CDA712D6D7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22,479
22,225
8.79
10,693,546
10,104,337
357,112
5,412,818
9,575,498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基準財政収入額は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2,085,431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2,130,731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年度）、基準財政需要額は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4,734,047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4,855,051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千円（令和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年度）となり、令和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年度と比較し財政力指数は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0.01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引き続き、地方創生の取り組みを推し進め、税収の向上等の歳入の確保に努める。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経常収支比率は類似団体平均を下回っているものの、令和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年度は人件費（退職手当，任期付職員分）及び扶助費の増により、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0.6</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公共施設の老朽化に伴う建て替え等による地方債の発行や扶助費の年々増加している影響もあるため、引き続き資格審査等の適正化による抑制を図るなど、義務的経費の削減に努める。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92710</xdr:rowOff>
    </xdr:from>
    <xdr:to>
      <xdr:col>23</xdr:col>
      <xdr:colOff>133350</xdr:colOff>
      <xdr:row>62</xdr:row>
      <xdr:rowOff>128905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22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83185</xdr:rowOff>
    </xdr:from>
    <xdr:to>
      <xdr:col>19</xdr:col>
      <xdr:colOff>133350</xdr:colOff>
      <xdr:row>62</xdr:row>
      <xdr:rowOff>92710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41635"/>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83185</xdr:rowOff>
    </xdr:from>
    <xdr:to>
      <xdr:col>15</xdr:col>
      <xdr:colOff>82550</xdr:colOff>
      <xdr:row>62</xdr:row>
      <xdr:rowOff>104775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416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104775</xdr:rowOff>
    </xdr:from>
    <xdr:to>
      <xdr:col>11</xdr:col>
      <xdr:colOff>31750</xdr:colOff>
      <xdr:row>62</xdr:row>
      <xdr:rowOff>153035</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734675"/>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78105</xdr:rowOff>
    </xdr:from>
    <xdr:to>
      <xdr:col>23</xdr:col>
      <xdr:colOff>184150</xdr:colOff>
      <xdr:row>63</xdr:row>
      <xdr:rowOff>8255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94632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41910</xdr:rowOff>
    </xdr:from>
    <xdr:to>
      <xdr:col>19</xdr:col>
      <xdr:colOff>184150</xdr:colOff>
      <xdr:row>62</xdr:row>
      <xdr:rowOff>143510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153687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44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32385</xdr:rowOff>
    </xdr:from>
    <xdr:to>
      <xdr:col>15</xdr:col>
      <xdr:colOff>133350</xdr:colOff>
      <xdr:row>61</xdr:row>
      <xdr:rowOff>133985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118762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53975</xdr:rowOff>
    </xdr:from>
    <xdr:to>
      <xdr:col>11</xdr:col>
      <xdr:colOff>82550</xdr:colOff>
      <xdr:row>62</xdr:row>
      <xdr:rowOff>155575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165752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45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102235</xdr:rowOff>
    </xdr:from>
    <xdr:to>
      <xdr:col>7</xdr:col>
      <xdr:colOff>31750</xdr:colOff>
      <xdr:row>63</xdr:row>
      <xdr:rowOff>32385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42562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0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[146,907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新型コロナ関連対策の物件費が減少したことにより、一人あたり決算額は令和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年度と比較して減少した。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物価高の影響により、水道光熱費・燃料費等が増加しているが、今後は長期継続契約の活用による物件費の抑制や事務の統廃合の推進などにより物件費等の適正を図っていく。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48574</xdr:rowOff>
    </xdr:from>
    <xdr:to>
      <xdr:col>23</xdr:col>
      <xdr:colOff>133350</xdr:colOff>
      <xdr:row>82</xdr:row>
      <xdr:rowOff>63509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107474"/>
          <a:ext cx="8382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63509</xdr:rowOff>
    </xdr:from>
    <xdr:to>
      <xdr:col>19</xdr:col>
      <xdr:colOff>133350</xdr:colOff>
      <xdr:row>82</xdr:row>
      <xdr:rowOff>69310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22409"/>
          <a:ext cx="889000" cy="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31604</xdr:rowOff>
    </xdr:from>
    <xdr:to>
      <xdr:col>15</xdr:col>
      <xdr:colOff>82550</xdr:colOff>
      <xdr:row>82</xdr:row>
      <xdr:rowOff>69310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90504"/>
          <a:ext cx="889000" cy="37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129096</xdr:rowOff>
    </xdr:from>
    <xdr:to>
      <xdr:col>11</xdr:col>
      <xdr:colOff>31750</xdr:colOff>
      <xdr:row>82</xdr:row>
      <xdr:rowOff>31604</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016546"/>
          <a:ext cx="889000" cy="73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169224</xdr:rowOff>
    </xdr:from>
    <xdr:to>
      <xdr:col>23</xdr:col>
      <xdr:colOff>184150</xdr:colOff>
      <xdr:row>82</xdr:row>
      <xdr:rowOff>99374</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141301</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28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12709</xdr:rowOff>
    </xdr:from>
    <xdr:to>
      <xdr:col>19</xdr:col>
      <xdr:colOff>184150</xdr:colOff>
      <xdr:row>82</xdr:row>
      <xdr:rowOff>114309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07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99086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15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18510</xdr:rowOff>
    </xdr:from>
    <xdr:to>
      <xdr:col>15</xdr:col>
      <xdr:colOff>133350</xdr:colOff>
      <xdr:row>82</xdr:row>
      <xdr:rowOff>120110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07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104887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163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152254</xdr:rowOff>
    </xdr:from>
    <xdr:to>
      <xdr:col>11</xdr:col>
      <xdr:colOff>82550</xdr:colOff>
      <xdr:row>82</xdr:row>
      <xdr:rowOff>82404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03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67181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126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78296</xdr:rowOff>
    </xdr:from>
    <xdr:to>
      <xdr:col>7</xdr:col>
      <xdr:colOff>31750</xdr:colOff>
      <xdr:row>82</xdr:row>
      <xdr:rowOff>8446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6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164673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5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給与表の引上率、職員構成の変動に伴う経験年数段層区分の変動により、令和４年度と比較し</a:t>
          </a:r>
          <a:r>
            <a:rPr kumimoji="1" lang="en-US" altLang="ja-JP" sz="1300">
              <a:solidFill>
                <a:schemeClr val="tx1"/>
              </a:solidFill>
              <a:latin typeface="ＭＳ Ｐゴシック" panose="020B0600070205080204" pitchFamily="50" charset="-128"/>
              <a:ea typeface="ＭＳ Ｐゴシック" panose="020B0600070205080204" pitchFamily="50" charset="-128"/>
            </a:rPr>
            <a:t>0.</a:t>
          </a:r>
          <a:r>
            <a:rPr kumimoji="1" lang="ja-JP" altLang="en-US" sz="1300">
              <a:solidFill>
                <a:schemeClr val="tx1"/>
              </a:solidFill>
              <a:latin typeface="ＭＳ Ｐゴシック" panose="020B0600070205080204" pitchFamily="50" charset="-128"/>
              <a:ea typeface="ＭＳ Ｐゴシック" panose="020B0600070205080204" pitchFamily="50" charset="-128"/>
            </a:rPr>
            <a:t>３ポイント上回っている。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今後も職員数や給与等の適正化に努める。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7761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712245"/>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138995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67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98778</xdr:rowOff>
    </xdr:from>
    <xdr:to>
      <xdr:col>72</xdr:col>
      <xdr:colOff>203200</xdr:colOff>
      <xdr:row>86</xdr:row>
      <xdr:rowOff>21166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61384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658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70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100488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67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28522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3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141816</xdr:rowOff>
    </xdr:from>
    <xdr:to>
      <xdr:col>68</xdr:col>
      <xdr:colOff>203200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82143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10584</xdr:rowOff>
    </xdr:from>
    <xdr:to>
      <xdr:col>64</xdr:col>
      <xdr:colOff>152400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96961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過去からの新規採用職員の抑制等により職員数は減少しているが、人口減少の影響などにより令和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年度と比べて増加している。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引き続き、アウトソーシング等を検討しながら人員配置の適正管理に努める。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142603</xdr:rowOff>
    </xdr:from>
    <xdr:to>
      <xdr:col>81</xdr:col>
      <xdr:colOff>44450</xdr:colOff>
      <xdr:row>60</xdr:row>
      <xdr:rowOff>152944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29603"/>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142603</xdr:rowOff>
    </xdr:from>
    <xdr:to>
      <xdr:col>77</xdr:col>
      <xdr:colOff>44450</xdr:colOff>
      <xdr:row>60</xdr:row>
      <xdr:rowOff>146050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2960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139156</xdr:rowOff>
    </xdr:from>
    <xdr:to>
      <xdr:col>72</xdr:col>
      <xdr:colOff>203200</xdr:colOff>
      <xdr:row>60</xdr:row>
      <xdr:rowOff>146050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2615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82278</xdr:rowOff>
    </xdr:from>
    <xdr:to>
      <xdr:col>68</xdr:col>
      <xdr:colOff>152400</xdr:colOff>
      <xdr:row>60</xdr:row>
      <xdr:rowOff>139156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369278"/>
          <a:ext cx="8890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102144</xdr:rowOff>
    </xdr:from>
    <xdr:to>
      <xdr:col>81</xdr:col>
      <xdr:colOff>95250</xdr:colOff>
      <xdr:row>61</xdr:row>
      <xdr:rowOff>32294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8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74221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6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91803</xdr:rowOff>
    </xdr:from>
    <xdr:to>
      <xdr:col>77</xdr:col>
      <xdr:colOff>95250</xdr:colOff>
      <xdr:row>61</xdr:row>
      <xdr:rowOff>21953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6730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465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95250</xdr:rowOff>
    </xdr:from>
    <xdr:to>
      <xdr:col>73</xdr:col>
      <xdr:colOff>44450</xdr:colOff>
      <xdr:row>61</xdr:row>
      <xdr:rowOff>25400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10177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88356</xdr:rowOff>
    </xdr:from>
    <xdr:to>
      <xdr:col>68</xdr:col>
      <xdr:colOff>203200</xdr:colOff>
      <xdr:row>61</xdr:row>
      <xdr:rowOff>18506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3283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4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31478</xdr:rowOff>
    </xdr:from>
    <xdr:to>
      <xdr:col>64</xdr:col>
      <xdr:colOff>152400</xdr:colOff>
      <xdr:row>60</xdr:row>
      <xdr:rowOff>133078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143255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年度は、公営企業への繰出金の内、地方債の償還に充てられた繰入金が約</a:t>
          </a:r>
          <a:r>
            <a:rPr kumimoji="1" lang="en-US" altLang="ja-JP" sz="1300">
              <a:solidFill>
                <a:schemeClr val="tx1"/>
              </a:solidFill>
              <a:latin typeface="ＭＳ Ｐゴシック" panose="020B0600070205080204" pitchFamily="50" charset="-128"/>
              <a:ea typeface="ＭＳ Ｐゴシック" panose="020B0600070205080204" pitchFamily="50" charset="-128"/>
            </a:rPr>
            <a:t>55,000</a:t>
          </a:r>
          <a:r>
            <a:rPr kumimoji="1" lang="ja-JP" altLang="en-US" sz="1300">
              <a:solidFill>
                <a:schemeClr val="tx1"/>
              </a:solidFill>
              <a:latin typeface="ＭＳ Ｐゴシック" panose="020B0600070205080204" pitchFamily="50" charset="-128"/>
              <a:ea typeface="ＭＳ Ｐゴシック" panose="020B0600070205080204" pitchFamily="50" charset="-128"/>
            </a:rPr>
            <a:t>千円減少及び標準財政規模の増加により、単年度の実質公債費は約</a:t>
          </a:r>
          <a:r>
            <a:rPr kumimoji="1" lang="en-US" altLang="ja-JP" sz="1300">
              <a:solidFill>
                <a:schemeClr val="tx1"/>
              </a:solidFill>
              <a:latin typeface="ＭＳ Ｐゴシック" panose="020B0600070205080204" pitchFamily="50" charset="-128"/>
              <a:ea typeface="ＭＳ Ｐゴシック" panose="020B0600070205080204" pitchFamily="50" charset="-128"/>
            </a:rPr>
            <a:t>1.5%</a:t>
          </a:r>
          <a:r>
            <a:rPr kumimoji="1" lang="ja-JP" altLang="en-US" sz="1300">
              <a:solidFill>
                <a:schemeClr val="tx1"/>
              </a:solidFill>
              <a:latin typeface="ＭＳ Ｐゴシック" panose="020B0600070205080204" pitchFamily="50" charset="-128"/>
              <a:ea typeface="ＭＳ Ｐゴシック" panose="020B0600070205080204" pitchFamily="50" charset="-128"/>
            </a:rPr>
            <a:t>減少したが、実質公債比率は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か年平均で算出するため、</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％の増加となった。今後も公共施設の老朽化対策を行っていく必要があることから実質公債費比率の増加が見込まれるため、今まで以上に地方債の発行については慎重に行い比率の抑制に努める。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59690</xdr:rowOff>
    </xdr:from>
    <xdr:to>
      <xdr:col>81</xdr:col>
      <xdr:colOff>44450</xdr:colOff>
      <xdr:row>38</xdr:row>
      <xdr:rowOff>101918</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574790"/>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140653</xdr:rowOff>
    </xdr:from>
    <xdr:to>
      <xdr:col>77</xdr:col>
      <xdr:colOff>44450</xdr:colOff>
      <xdr:row>38</xdr:row>
      <xdr:rowOff>59690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8430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140653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4722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37</xdr:row>
      <xdr:rowOff>128588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4058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51118</xdr:rowOff>
    </xdr:from>
    <xdr:to>
      <xdr:col>81</xdr:col>
      <xdr:colOff>95250</xdr:colOff>
      <xdr:row>38</xdr:row>
      <xdr:rowOff>152718</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5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67644</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411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8890</xdr:rowOff>
    </xdr:from>
    <xdr:to>
      <xdr:col>77</xdr:col>
      <xdr:colOff>95250</xdr:colOff>
      <xdr:row>38</xdr:row>
      <xdr:rowOff>110490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120667</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89853</xdr:rowOff>
    </xdr:from>
    <xdr:to>
      <xdr:col>73</xdr:col>
      <xdr:colOff>44450</xdr:colOff>
      <xdr:row>38</xdr:row>
      <xdr:rowOff>20003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30180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77788</xdr:rowOff>
    </xdr:from>
    <xdr:to>
      <xdr:col>68</xdr:col>
      <xdr:colOff>203200</xdr:colOff>
      <xdr:row>38</xdr:row>
      <xdr:rowOff>7938</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18115</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123207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三郷中学校建替事業に伴う地方債の発行による地方債残高の増加及び、基金取り崩しによる充当可能財源の減少により平成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29</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年度より悪化傾向にあったが、令和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年度は、下水道事業繰出金にかかる地方債への充当減に伴う一般会計負担見込額の減少により、将来負担比率は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5.3</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ポイントの減少となった。今後も引き続き健全な財政運営ができるよう事業を見極め、歳出の抑制に努める。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90533</xdr:rowOff>
    </xdr:from>
    <xdr:to>
      <xdr:col>81</xdr:col>
      <xdr:colOff>44450</xdr:colOff>
      <xdr:row>16</xdr:row>
      <xdr:rowOff>151432</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833733"/>
          <a:ext cx="8382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151432</xdr:rowOff>
    </xdr:from>
    <xdr:to>
      <xdr:col>77</xdr:col>
      <xdr:colOff>44450</xdr:colOff>
      <xdr:row>16</xdr:row>
      <xdr:rowOff>168668</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894632"/>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137644</xdr:rowOff>
    </xdr:from>
    <xdr:to>
      <xdr:col>72</xdr:col>
      <xdr:colOff>203200</xdr:colOff>
      <xdr:row>16</xdr:row>
      <xdr:rowOff>168668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88084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123855</xdr:rowOff>
    </xdr:from>
    <xdr:to>
      <xdr:col>68</xdr:col>
      <xdr:colOff>152400</xdr:colOff>
      <xdr:row>16</xdr:row>
      <xdr:rowOff>137644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86705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39733</xdr:rowOff>
    </xdr:from>
    <xdr:to>
      <xdr:col>81</xdr:col>
      <xdr:colOff>95250</xdr:colOff>
      <xdr:row>16</xdr:row>
      <xdr:rowOff>141333</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78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11810</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75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100632</xdr:rowOff>
    </xdr:from>
    <xdr:to>
      <xdr:col>77</xdr:col>
      <xdr:colOff>95250</xdr:colOff>
      <xdr:row>17</xdr:row>
      <xdr:rowOff>30782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15559</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93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117868</xdr:rowOff>
    </xdr:from>
    <xdr:to>
      <xdr:col>73</xdr:col>
      <xdr:colOff>44450</xdr:colOff>
      <xdr:row>17</xdr:row>
      <xdr:rowOff>48018</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8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32795</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94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86844</xdr:rowOff>
    </xdr:from>
    <xdr:to>
      <xdr:col>68</xdr:col>
      <xdr:colOff>203200</xdr:colOff>
      <xdr:row>17</xdr:row>
      <xdr:rowOff>16994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83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1771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91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73055</xdr:rowOff>
    </xdr:from>
    <xdr:to>
      <xdr:col>64</xdr:col>
      <xdr:colOff>152400</xdr:colOff>
      <xdr:row>17</xdr:row>
      <xdr:rowOff>3205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8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159432</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90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22,479
22,225
8.79
10,693,546
10,104,337
357,112
5,412,818
9,575,498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平成</a:t>
          </a:r>
          <a:r>
            <a:rPr kumimoji="1" lang="en-US" altLang="ja-JP" sz="1300">
              <a:solidFill>
                <a:schemeClr val="tx1"/>
              </a:solidFill>
              <a:latin typeface="ＭＳ Ｐゴシック" panose="020B0600070205080204" pitchFamily="50" charset="-128"/>
              <a:ea typeface="ＭＳ Ｐゴシック" panose="020B0600070205080204" pitchFamily="50" charset="-128"/>
            </a:rPr>
            <a:t>22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年度から類似団体と比較して上回っている。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要因としては、ごみ収集業務や保育所などの運営を直営で行っており、また会計年度任用職員数も増加していることが考えられる。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今後も引き続き人事配置や新規採用職員の適正な人数の採用の他</a:t>
          </a:r>
          <a:r>
            <a:rPr kumimoji="1" lang="en-US" altLang="ja-JP" sz="1300">
              <a:solidFill>
                <a:schemeClr val="tx1"/>
              </a:solidFill>
              <a:latin typeface="ＭＳ Ｐゴシック" panose="020B0600070205080204" pitchFamily="50" charset="-128"/>
              <a:ea typeface="ＭＳ Ｐゴシック" panose="020B0600070205080204" pitchFamily="50" charset="-128"/>
            </a:rPr>
            <a:t>RPA</a:t>
          </a:r>
          <a:r>
            <a:rPr kumimoji="1" lang="ja-JP" altLang="en-US" sz="1300">
              <a:solidFill>
                <a:schemeClr val="tx1"/>
              </a:solidFill>
              <a:latin typeface="ＭＳ Ｐゴシック" panose="020B0600070205080204" pitchFamily="50" charset="-128"/>
              <a:ea typeface="ＭＳ Ｐゴシック" panose="020B0600070205080204" pitchFamily="50" charset="-128"/>
            </a:rPr>
            <a:t>などデジタル化による業務の効率化を図り、人件費の抑制に努める。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120142</xdr:rowOff>
    </xdr:from>
    <xdr:to>
      <xdr:col>24</xdr:col>
      <xdr:colOff>25400</xdr:colOff>
      <xdr:row>37</xdr:row>
      <xdr:rowOff>124714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37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124714</xdr:rowOff>
    </xdr:from>
    <xdr:to>
      <xdr:col>19</xdr:col>
      <xdr:colOff>187325</xdr:colOff>
      <xdr:row>37</xdr:row>
      <xdr:rowOff>161290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68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62992</xdr:rowOff>
    </xdr:from>
    <xdr:to>
      <xdr:col>11</xdr:col>
      <xdr:colOff>9525</xdr:colOff>
      <xdr:row>38</xdr:row>
      <xdr:rowOff>67564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780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69342</xdr:rowOff>
    </xdr:from>
    <xdr:to>
      <xdr:col>24</xdr:col>
      <xdr:colOff>76200</xdr:colOff>
      <xdr:row>37</xdr:row>
      <xdr:rowOff>170942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41419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73914</xdr:rowOff>
    </xdr:from>
    <xdr:to>
      <xdr:col>20</xdr:col>
      <xdr:colOff>38100</xdr:colOff>
      <xdr:row>38</xdr:row>
      <xdr:rowOff>4064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160291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xdr:rowOff>
    </xdr:from>
    <xdr:to>
      <xdr:col>11</xdr:col>
      <xdr:colOff>60325</xdr:colOff>
      <xdr:row>38</xdr:row>
      <xdr:rowOff>113792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98569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16764</xdr:rowOff>
    </xdr:from>
    <xdr:to>
      <xdr:col>6</xdr:col>
      <xdr:colOff>171450</xdr:colOff>
      <xdr:row>38</xdr:row>
      <xdr:rowOff>118364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103141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1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物価高騰による光熱水費の増加や委託料の増加により、令和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0.7</a:t>
          </a:r>
          <a:r>
            <a:rPr kumimoji="1" lang="ja-JP" altLang="en-US" sz="1300">
              <a:solidFill>
                <a:schemeClr val="tx1"/>
              </a:solidFill>
              <a:latin typeface="ＭＳ Ｐゴシック" panose="020B0600070205080204" pitchFamily="50" charset="-128"/>
              <a:ea typeface="ＭＳ Ｐゴシック" panose="020B0600070205080204" pitchFamily="50" charset="-128"/>
            </a:rPr>
            <a:t>ポイント増加した。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今後も引き続き、内部事務経費等の削減に取り組み、類似団体平均を下回る水準となるよう努める。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43180</xdr:rowOff>
    </xdr:from>
    <xdr:to>
      <xdr:col>82</xdr:col>
      <xdr:colOff>107950</xdr:colOff>
      <xdr:row>16</xdr:row>
      <xdr:rowOff>96520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8638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138430</xdr:rowOff>
    </xdr:from>
    <xdr:to>
      <xdr:col>78</xdr:col>
      <xdr:colOff>69850</xdr:colOff>
      <xdr:row>16</xdr:row>
      <xdr:rowOff>43180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710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17</xdr:row>
      <xdr:rowOff>8890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7101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88900</xdr:rowOff>
    </xdr:from>
    <xdr:to>
      <xdr:col>69</xdr:col>
      <xdr:colOff>92075</xdr:colOff>
      <xdr:row>17</xdr:row>
      <xdr:rowOff>8890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832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87630</xdr:rowOff>
    </xdr:from>
    <xdr:to>
      <xdr:col>74</xdr:col>
      <xdr:colOff>31750</xdr:colOff>
      <xdr:row>16</xdr:row>
      <xdr:rowOff>17780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2557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44467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年度は新型コロナウイルス感染症の拡大の影響により外出される方が減り、自立支援費・子ども医療費が大きく下がった。</a:t>
          </a: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年度は規制緩和により増加傾向にあった。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年度については、新型コロナウイルスも</a:t>
          </a:r>
          <a:r>
            <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rPr>
            <a:t>5</a:t>
          </a:r>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類に移行し規制もなくなり、子ども医療費の増などにより大きく増加した。</a:t>
          </a:r>
          <a:endParaRPr kumimoji="1" lang="en-US" altLang="ja-JP" sz="1300">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tx1"/>
              </a:solidFill>
              <a:effectLst/>
              <a:latin typeface="ＭＳ Ｐゴシック" panose="020B0600070205080204" pitchFamily="50" charset="-128"/>
              <a:ea typeface="ＭＳ Ｐゴシック" panose="020B0600070205080204" pitchFamily="50" charset="-128"/>
              <a:cs typeface="+mn-cs"/>
            </a:rPr>
            <a:t>類似団体平均より下回っているものの、今後も各種医療費助成の増加傾向が見込まれるため、急激な増加とならないよう注視し、適正な水準の維持に努める。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20865</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50615"/>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20865</xdr:rowOff>
    </xdr:from>
    <xdr:to>
      <xdr:col>11</xdr:col>
      <xdr:colOff>9525</xdr:colOff>
      <xdr:row>56</xdr:row>
      <xdr:rowOff>67128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50615"/>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141515</xdr:rowOff>
    </xdr:from>
    <xdr:to>
      <xdr:col>11</xdr:col>
      <xdr:colOff>60325</xdr:colOff>
      <xdr:row>55</xdr:row>
      <xdr:rowOff>71665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81842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16328</xdr:rowOff>
    </xdr:from>
    <xdr:to>
      <xdr:col>6</xdr:col>
      <xdr:colOff>171450</xdr:colOff>
      <xdr:row>56</xdr:row>
      <xdr:rowOff>117928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128105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年度は、その他に係る経常収支比率について、類似団体平均を下回っている。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今後も引き続き、経費の節減や国民健康保険税の適正化を図ることにより、普通会計の負担額を減らしていくよう努める。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15422</xdr:rowOff>
    </xdr:from>
    <xdr:to>
      <xdr:col>82</xdr:col>
      <xdr:colOff>107950</xdr:colOff>
      <xdr:row>57</xdr:row>
      <xdr:rowOff>26307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880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119034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20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26307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102507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102507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64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148970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136072</xdr:rowOff>
    </xdr:from>
    <xdr:to>
      <xdr:col>82</xdr:col>
      <xdr:colOff>158750</xdr:colOff>
      <xdr:row>57</xdr:row>
      <xdr:rowOff>66222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152599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146957</xdr:rowOff>
    </xdr:from>
    <xdr:to>
      <xdr:col>78</xdr:col>
      <xdr:colOff>120650</xdr:colOff>
      <xdr:row>57</xdr:row>
      <xdr:rowOff>77107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74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61884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3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51707</xdr:rowOff>
    </xdr:from>
    <xdr:to>
      <xdr:col>69</xdr:col>
      <xdr:colOff>142875</xdr:colOff>
      <xdr:row>57</xdr:row>
      <xdr:rowOff>153307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138084</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補助費等の経常収支比率については、例年ほぼ類似団体平均を下回り、同程度の水準で推移している。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今後も、補助金を交付するのが適当な事業を行っているのかなどについて基準を設けて、更なる数値の改善に努める。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xdr:rowOff>
    </xdr:from>
    <xdr:to>
      <xdr:col>82</xdr:col>
      <xdr:colOff>107950</xdr:colOff>
      <xdr:row>36</xdr:row>
      <xdr:rowOff>40132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17575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40132</xdr:rowOff>
    </xdr:from>
    <xdr:to>
      <xdr:col>78</xdr:col>
      <xdr:colOff>69850</xdr:colOff>
      <xdr:row>36</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123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45991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260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67564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260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124206</xdr:rowOff>
    </xdr:from>
    <xdr:to>
      <xdr:col>82</xdr:col>
      <xdr:colOff>158750</xdr:colOff>
      <xdr:row>36</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140733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97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年度は三郷中学校の建替に伴う地方債の元金償還が進んだため令和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年度と比べて増加している。令和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年度は類似団体平均と比較して下回っており、令和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年度に引き続き毎年</a:t>
          </a:r>
          <a:r>
            <a:rPr kumimoji="1" lang="en-US" altLang="ja-JP" sz="1300">
              <a:solidFill>
                <a:schemeClr val="tx1"/>
              </a:solidFill>
              <a:latin typeface="ＭＳ Ｐゴシック" panose="020B0600070205080204" pitchFamily="50" charset="-128"/>
              <a:ea typeface="ＭＳ Ｐゴシック" panose="020B0600070205080204" pitchFamily="50" charset="-128"/>
            </a:rPr>
            <a:t>7</a:t>
          </a:r>
          <a:r>
            <a:rPr kumimoji="1" lang="ja-JP" altLang="en-US" sz="1300">
              <a:solidFill>
                <a:schemeClr val="tx1"/>
              </a:solidFill>
              <a:latin typeface="ＭＳ Ｐゴシック" panose="020B0600070205080204" pitchFamily="50" charset="-128"/>
              <a:ea typeface="ＭＳ Ｐゴシック" panose="020B0600070205080204" pitchFamily="50" charset="-128"/>
            </a:rPr>
            <a:t>億</a:t>
          </a:r>
          <a:r>
            <a:rPr kumimoji="1" lang="en-US" altLang="ja-JP" sz="1300">
              <a:solidFill>
                <a:schemeClr val="tx1"/>
              </a:solidFill>
              <a:latin typeface="ＭＳ Ｐゴシック" panose="020B0600070205080204" pitchFamily="50" charset="-128"/>
              <a:ea typeface="ＭＳ Ｐゴシック" panose="020B0600070205080204" pitchFamily="50" charset="-128"/>
            </a:rPr>
            <a:t>2000</a:t>
          </a:r>
          <a:r>
            <a:rPr kumimoji="1" lang="ja-JP" altLang="en-US" sz="1300">
              <a:solidFill>
                <a:schemeClr val="tx1"/>
              </a:solidFill>
              <a:latin typeface="ＭＳ Ｐゴシック" panose="020B0600070205080204" pitchFamily="50" charset="-128"/>
              <a:ea typeface="ＭＳ Ｐゴシック" panose="020B0600070205080204" pitchFamily="50" charset="-128"/>
            </a:rPr>
            <a:t>万円ほど償還が進んでいるため前年と同程度の数値となった。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今後も公債費率に注視しつつ、地方債の新規発行の抑制を図り、地方債の償還を進めて、健全な財政運営に努める。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131572</xdr:rowOff>
    </xdr:from>
    <xdr:to>
      <xdr:col>24</xdr:col>
      <xdr:colOff>25400</xdr:colOff>
      <xdr:row>76</xdr:row>
      <xdr:rowOff>140715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1617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140715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42900"/>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152146</xdr:rowOff>
    </xdr:from>
    <xdr:to>
      <xdr:col>11</xdr:col>
      <xdr:colOff>9525</xdr:colOff>
      <xdr:row>75</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108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97299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89915</xdr:rowOff>
    </xdr:from>
    <xdr:to>
      <xdr:col>20</xdr:col>
      <xdr:colOff>38100</xdr:colOff>
      <xdr:row>77</xdr:row>
      <xdr:rowOff>20065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30243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115062</xdr:rowOff>
    </xdr:from>
    <xdr:to>
      <xdr:col>11</xdr:col>
      <xdr:colOff>60325</xdr:colOff>
      <xdr:row>76</xdr:row>
      <xdr:rowOff>45213</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101346</xdr:rowOff>
    </xdr:from>
    <xdr:to>
      <xdr:col>6</xdr:col>
      <xdr:colOff>171450</xdr:colOff>
      <xdr:row>76</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41673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年度までは公債費以外の経常収支比率が類似団体平均を上回っていたが、令和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年度以降類似団体平均を下回っている。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年度に引き続き、費用全体に対して補助費の占める割合が大きい。</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今後、引き続き町単独事業の見直しや徹底した行財政改革の取り組みを推進し、適正な財政運営に努める。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172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106426</xdr:rowOff>
    </xdr:from>
    <xdr:to>
      <xdr:col>78</xdr:col>
      <xdr:colOff>69850</xdr:colOff>
      <xdr:row>77</xdr:row>
      <xdr:rowOff>115570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08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106426</xdr:rowOff>
    </xdr:from>
    <xdr:to>
      <xdr:col>73</xdr:col>
      <xdr:colOff>180975</xdr:colOff>
      <xdr:row>78</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080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99568</xdr:rowOff>
    </xdr:from>
    <xdr:to>
      <xdr:col>69</xdr:col>
      <xdr:colOff>92075</xdr:colOff>
      <xdr:row>78</xdr:row>
      <xdr:rowOff>149861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726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101346</xdr:rowOff>
    </xdr:from>
    <xdr:to>
      <xdr:col>82</xdr:col>
      <xdr:colOff>158750</xdr:colOff>
      <xdr:row>78</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117873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55626</xdr:rowOff>
    </xdr:from>
    <xdr:to>
      <xdr:col>74</xdr:col>
      <xdr:colOff>31750</xdr:colOff>
      <xdr:row>77</xdr:row>
      <xdr:rowOff>157226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142003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48768</xdr:rowOff>
    </xdr:from>
    <xdr:to>
      <xdr:col>69</xdr:col>
      <xdr:colOff>142875</xdr:colOff>
      <xdr:row>78</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117561</xdr:rowOff>
    </xdr:from>
    <xdr:to>
      <xdr:col>29</xdr:col>
      <xdr:colOff>127000</xdr:colOff>
      <xdr:row>17</xdr:row>
      <xdr:rowOff>118689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79836"/>
          <a:ext cx="647700" cy="1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102338</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64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118689</xdr:rowOff>
    </xdr:from>
    <xdr:to>
      <xdr:col>26</xdr:col>
      <xdr:colOff>50800</xdr:colOff>
      <xdr:row>17</xdr:row>
      <xdr:rowOff>119447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3080964"/>
          <a:ext cx="698500" cy="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119447</xdr:rowOff>
    </xdr:from>
    <xdr:to>
      <xdr:col>22</xdr:col>
      <xdr:colOff>114300</xdr:colOff>
      <xdr:row>17</xdr:row>
      <xdr:rowOff>151408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3081722"/>
          <a:ext cx="698500" cy="31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151408</xdr:rowOff>
    </xdr:from>
    <xdr:to>
      <xdr:col>18</xdr:col>
      <xdr:colOff>177800</xdr:colOff>
      <xdr:row>17</xdr:row>
      <xdr:rowOff>163338</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3113683"/>
          <a:ext cx="698500" cy="119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66761</xdr:rowOff>
    </xdr:from>
    <xdr:to>
      <xdr:col>29</xdr:col>
      <xdr:colOff>177800</xdr:colOff>
      <xdr:row>17</xdr:row>
      <xdr:rowOff>168361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29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83288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7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67889</xdr:rowOff>
    </xdr:from>
    <xdr:to>
      <xdr:col>26</xdr:col>
      <xdr:colOff>101600</xdr:colOff>
      <xdr:row>17</xdr:row>
      <xdr:rowOff>169489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30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8216</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799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68647</xdr:rowOff>
    </xdr:from>
    <xdr:to>
      <xdr:col>22</xdr:col>
      <xdr:colOff>165100</xdr:colOff>
      <xdr:row>17</xdr:row>
      <xdr:rowOff>170247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30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8974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9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100608</xdr:rowOff>
    </xdr:from>
    <xdr:to>
      <xdr:col>19</xdr:col>
      <xdr:colOff>38100</xdr:colOff>
      <xdr:row>18</xdr:row>
      <xdr:rowOff>30758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3062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40935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83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112538</xdr:rowOff>
    </xdr:from>
    <xdr:to>
      <xdr:col>15</xdr:col>
      <xdr:colOff>101600</xdr:colOff>
      <xdr:row>18</xdr:row>
      <xdr:rowOff>42688</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3074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52865</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84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337045</xdr:rowOff>
    </xdr:from>
    <xdr:to>
      <xdr:col>29</xdr:col>
      <xdr:colOff>127000</xdr:colOff>
      <xdr:row>36</xdr:row>
      <xdr:rowOff>50553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947395"/>
          <a:ext cx="647700" cy="56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337045</xdr:rowOff>
    </xdr:from>
    <xdr:to>
      <xdr:col>26</xdr:col>
      <xdr:colOff>50800</xdr:colOff>
      <xdr:row>36</xdr:row>
      <xdr:rowOff>148127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47395"/>
          <a:ext cx="698500" cy="153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144221</xdr:rowOff>
    </xdr:from>
    <xdr:to>
      <xdr:col>22</xdr:col>
      <xdr:colOff>114300</xdr:colOff>
      <xdr:row>36</xdr:row>
      <xdr:rowOff>148127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97471"/>
          <a:ext cx="698500" cy="3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144221</xdr:rowOff>
    </xdr:from>
    <xdr:to>
      <xdr:col>18</xdr:col>
      <xdr:colOff>177800</xdr:colOff>
      <xdr:row>37</xdr:row>
      <xdr:rowOff>4756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97471"/>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342653</xdr:rowOff>
    </xdr:from>
    <xdr:to>
      <xdr:col>29</xdr:col>
      <xdr:colOff>177800</xdr:colOff>
      <xdr:row>36</xdr:row>
      <xdr:rowOff>101353</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314730</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2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286245</xdr:rowOff>
    </xdr:from>
    <xdr:to>
      <xdr:col>26</xdr:col>
      <xdr:colOff>101600</xdr:colOff>
      <xdr:row>36</xdr:row>
      <xdr:rowOff>44945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965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29722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82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97327</xdr:rowOff>
    </xdr:from>
    <xdr:to>
      <xdr:col>22</xdr:col>
      <xdr:colOff>165100</xdr:colOff>
      <xdr:row>37</xdr:row>
      <xdr:rowOff>27477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50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12254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3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93421</xdr:rowOff>
    </xdr:from>
    <xdr:to>
      <xdr:col>19</xdr:col>
      <xdr:colOff>38100</xdr:colOff>
      <xdr:row>37</xdr:row>
      <xdr:rowOff>23571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8348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125406</xdr:rowOff>
    </xdr:from>
    <xdr:to>
      <xdr:col>15</xdr:col>
      <xdr:colOff>101600</xdr:colOff>
      <xdr:row>37</xdr:row>
      <xdr:rowOff>55556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78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40333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6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22,479
22,225
8.79
10,693,546
10,104,337
357,112
5,412,818
9,575,498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37320</xdr:rowOff>
    </xdr:from>
    <xdr:to>
      <xdr:col>24</xdr:col>
      <xdr:colOff>63500</xdr:colOff>
      <xdr:row>36</xdr:row>
      <xdr:rowOff>67103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09520"/>
          <a:ext cx="838200" cy="29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54024</xdr:rowOff>
    </xdr:from>
    <xdr:to>
      <xdr:col>19</xdr:col>
      <xdr:colOff>177800</xdr:colOff>
      <xdr:row>36</xdr:row>
      <xdr:rowOff>67103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26224"/>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54024</xdr:rowOff>
    </xdr:from>
    <xdr:to>
      <xdr:col>15</xdr:col>
      <xdr:colOff>50800</xdr:colOff>
      <xdr:row>36</xdr:row>
      <xdr:rowOff>94323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26224"/>
          <a:ext cx="889000" cy="4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94323</xdr:rowOff>
    </xdr:from>
    <xdr:to>
      <xdr:col>10</xdr:col>
      <xdr:colOff>114300</xdr:colOff>
      <xdr:row>36</xdr:row>
      <xdr:rowOff>136744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66523"/>
          <a:ext cx="889000" cy="4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157970</xdr:rowOff>
    </xdr:from>
    <xdr:to>
      <xdr:col>24</xdr:col>
      <xdr:colOff>114300</xdr:colOff>
      <xdr:row>36</xdr:row>
      <xdr:rowOff>88120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1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16303</xdr:rowOff>
    </xdr:from>
    <xdr:to>
      <xdr:col>20</xdr:col>
      <xdr:colOff>38100</xdr:colOff>
      <xdr:row>36</xdr:row>
      <xdr:rowOff>117903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8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134430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96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3224</xdr:rowOff>
    </xdr:from>
    <xdr:to>
      <xdr:col>15</xdr:col>
      <xdr:colOff>101600</xdr:colOff>
      <xdr:row>36</xdr:row>
      <xdr:rowOff>104824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121351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5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43523</xdr:rowOff>
    </xdr:from>
    <xdr:to>
      <xdr:col>10</xdr:col>
      <xdr:colOff>165100</xdr:colOff>
      <xdr:row>36</xdr:row>
      <xdr:rowOff>145123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161650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9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85944</xdr:rowOff>
    </xdr:from>
    <xdr:to>
      <xdr:col>6</xdr:col>
      <xdr:colOff>38100</xdr:colOff>
      <xdr:row>37</xdr:row>
      <xdr:rowOff>16094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32621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3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104875</xdr:rowOff>
    </xdr:from>
    <xdr:to>
      <xdr:col>24</xdr:col>
      <xdr:colOff>63500</xdr:colOff>
      <xdr:row>56</xdr:row>
      <xdr:rowOff>121590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3797300" y="9706075"/>
          <a:ext cx="8382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96262</xdr:rowOff>
    </xdr:from>
    <xdr:to>
      <xdr:col>19</xdr:col>
      <xdr:colOff>177800</xdr:colOff>
      <xdr:row>56</xdr:row>
      <xdr:rowOff>104875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97462"/>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96262</xdr:rowOff>
    </xdr:from>
    <xdr:to>
      <xdr:col>15</xdr:col>
      <xdr:colOff>50800</xdr:colOff>
      <xdr:row>56</xdr:row>
      <xdr:rowOff>123999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97462"/>
          <a:ext cx="889000" cy="2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123999</xdr:rowOff>
    </xdr:from>
    <xdr:to>
      <xdr:col>10</xdr:col>
      <xdr:colOff>114300</xdr:colOff>
      <xdr:row>57</xdr:row>
      <xdr:rowOff>9068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725199"/>
          <a:ext cx="889000" cy="5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74194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84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70790</xdr:rowOff>
    </xdr:from>
    <xdr:to>
      <xdr:col>24</xdr:col>
      <xdr:colOff>114300</xdr:colOff>
      <xdr:row>57</xdr:row>
      <xdr:rowOff>940</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7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93667</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2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54075</xdr:rowOff>
    </xdr:from>
    <xdr:to>
      <xdr:col>20</xdr:col>
      <xdr:colOff>38100</xdr:colOff>
      <xdr:row>56</xdr:row>
      <xdr:rowOff>155675</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752</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45462</xdr:rowOff>
    </xdr:from>
    <xdr:to>
      <xdr:col>15</xdr:col>
      <xdr:colOff>101600</xdr:colOff>
      <xdr:row>56</xdr:row>
      <xdr:rowOff>147062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4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163589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42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73199</xdr:rowOff>
    </xdr:from>
    <xdr:to>
      <xdr:col>10</xdr:col>
      <xdr:colOff>165100</xdr:colOff>
      <xdr:row>57</xdr:row>
      <xdr:rowOff>3349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7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19876</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4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129718</xdr:rowOff>
    </xdr:from>
    <xdr:to>
      <xdr:col>6</xdr:col>
      <xdr:colOff>38100</xdr:colOff>
      <xdr:row>57</xdr:row>
      <xdr:rowOff>59868</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3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76395</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50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115788</xdr:rowOff>
    </xdr:from>
    <xdr:to>
      <xdr:col>24</xdr:col>
      <xdr:colOff>63500</xdr:colOff>
      <xdr:row>78</xdr:row>
      <xdr:rowOff>120909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88888"/>
          <a:ext cx="838200" cy="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117205</xdr:rowOff>
    </xdr:from>
    <xdr:to>
      <xdr:col>19</xdr:col>
      <xdr:colOff>177800</xdr:colOff>
      <xdr:row>78</xdr:row>
      <xdr:rowOff>120909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490305"/>
          <a:ext cx="889000" cy="3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117205</xdr:rowOff>
    </xdr:from>
    <xdr:to>
      <xdr:col>15</xdr:col>
      <xdr:colOff>50800</xdr:colOff>
      <xdr:row>78</xdr:row>
      <xdr:rowOff>122738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0305"/>
          <a:ext cx="8890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110806</xdr:rowOff>
    </xdr:from>
    <xdr:to>
      <xdr:col>10</xdr:col>
      <xdr:colOff>114300</xdr:colOff>
      <xdr:row>78</xdr:row>
      <xdr:rowOff>122738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83906"/>
          <a:ext cx="889000" cy="1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64988</xdr:rowOff>
    </xdr:from>
    <xdr:to>
      <xdr:col>24</xdr:col>
      <xdr:colOff>114300</xdr:colOff>
      <xdr:row>78</xdr:row>
      <xdr:rowOff>166588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4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151365</xdr:rowOff>
    </xdr:from>
    <xdr:ext cx="378565"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53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70109</xdr:rowOff>
    </xdr:from>
    <xdr:to>
      <xdr:col>20</xdr:col>
      <xdr:colOff>38100</xdr:colOff>
      <xdr:row>79</xdr:row>
      <xdr:rowOff>259</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44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162836</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59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66405</xdr:rowOff>
    </xdr:from>
    <xdr:to>
      <xdr:col>15</xdr:col>
      <xdr:colOff>101600</xdr:colOff>
      <xdr:row>78</xdr:row>
      <xdr:rowOff>168005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3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159132</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32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71938</xdr:rowOff>
    </xdr:from>
    <xdr:to>
      <xdr:col>10</xdr:col>
      <xdr:colOff>165100</xdr:colOff>
      <xdr:row>79</xdr:row>
      <xdr:rowOff>2088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4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164665</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7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60006</xdr:rowOff>
    </xdr:from>
    <xdr:to>
      <xdr:col>6</xdr:col>
      <xdr:colOff>38100</xdr:colOff>
      <xdr:row>78</xdr:row>
      <xdr:rowOff>161606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152733</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25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128663</xdr:rowOff>
    </xdr:from>
    <xdr:to>
      <xdr:col>24</xdr:col>
      <xdr:colOff>63500</xdr:colOff>
      <xdr:row>97</xdr:row>
      <xdr:rowOff>46965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587863"/>
          <a:ext cx="838200" cy="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55642</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343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94881</xdr:rowOff>
    </xdr:from>
    <xdr:to>
      <xdr:col>19</xdr:col>
      <xdr:colOff>177800</xdr:colOff>
      <xdr:row>97</xdr:row>
      <xdr:rowOff>46965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554081"/>
          <a:ext cx="889000" cy="123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89997</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37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94881</xdr:rowOff>
    </xdr:from>
    <xdr:to>
      <xdr:col>15</xdr:col>
      <xdr:colOff>50800</xdr:colOff>
      <xdr:row>98</xdr:row>
      <xdr:rowOff>89319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554081"/>
          <a:ext cx="889000" cy="3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107497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08795" y="1622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89319</xdr:rowOff>
    </xdr:from>
    <xdr:to>
      <xdr:col>10</xdr:col>
      <xdr:colOff>114300</xdr:colOff>
      <xdr:row>98</xdr:row>
      <xdr:rowOff>149492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891419"/>
          <a:ext cx="889000" cy="6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77863</xdr:rowOff>
    </xdr:from>
    <xdr:to>
      <xdr:col>24</xdr:col>
      <xdr:colOff>114300</xdr:colOff>
      <xdr:row>97</xdr:row>
      <xdr:rowOff>8013</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53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56290</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515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167615</xdr:rowOff>
    </xdr:from>
    <xdr:to>
      <xdr:col>20</xdr:col>
      <xdr:colOff>38100</xdr:colOff>
      <xdr:row>97</xdr:row>
      <xdr:rowOff>97765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62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88892</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71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44081</xdr:rowOff>
    </xdr:from>
    <xdr:to>
      <xdr:col>15</xdr:col>
      <xdr:colOff>101600</xdr:colOff>
      <xdr:row>96</xdr:row>
      <xdr:rowOff>145681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50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136808</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96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38519</xdr:rowOff>
    </xdr:from>
    <xdr:to>
      <xdr:col>10</xdr:col>
      <xdr:colOff>165100</xdr:colOff>
      <xdr:row>98</xdr:row>
      <xdr:rowOff>140119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4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131246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93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98692</xdr:rowOff>
    </xdr:from>
    <xdr:to>
      <xdr:col>6</xdr:col>
      <xdr:colOff>38100</xdr:colOff>
      <xdr:row>99</xdr:row>
      <xdr:rowOff>28842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9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19969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99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107348</xdr:rowOff>
    </xdr:from>
    <xdr:to>
      <xdr:col>55</xdr:col>
      <xdr:colOff>0</xdr:colOff>
      <xdr:row>37</xdr:row>
      <xdr:rowOff>154385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450998"/>
          <a:ext cx="838200" cy="4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154385</xdr:rowOff>
    </xdr:from>
    <xdr:to>
      <xdr:col>50</xdr:col>
      <xdr:colOff>114300</xdr:colOff>
      <xdr:row>38</xdr:row>
      <xdr:rowOff>47498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498035"/>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37015</xdr:rowOff>
    </xdr:from>
    <xdr:to>
      <xdr:col>45</xdr:col>
      <xdr:colOff>177800</xdr:colOff>
      <xdr:row>38</xdr:row>
      <xdr:rowOff>47498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5523415"/>
          <a:ext cx="889000" cy="103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37015</xdr:rowOff>
    </xdr:from>
    <xdr:to>
      <xdr:col>41</xdr:col>
      <xdr:colOff>50800</xdr:colOff>
      <xdr:row>38</xdr:row>
      <xdr:rowOff>133996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5523415"/>
          <a:ext cx="889000" cy="112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56548</xdr:rowOff>
    </xdr:from>
    <xdr:to>
      <xdr:col>55</xdr:col>
      <xdr:colOff>50800</xdr:colOff>
      <xdr:row>37</xdr:row>
      <xdr:rowOff>158148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40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79425</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5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103585</xdr:rowOff>
    </xdr:from>
    <xdr:to>
      <xdr:col>50</xdr:col>
      <xdr:colOff>165100</xdr:colOff>
      <xdr:row>38</xdr:row>
      <xdr:rowOff>33734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447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24862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53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168148</xdr:rowOff>
    </xdr:from>
    <xdr:to>
      <xdr:col>46</xdr:col>
      <xdr:colOff>38100</xdr:colOff>
      <xdr:row>38</xdr:row>
      <xdr:rowOff>98298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51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89425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604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157665</xdr:rowOff>
    </xdr:from>
    <xdr:to>
      <xdr:col>41</xdr:col>
      <xdr:colOff>101600</xdr:colOff>
      <xdr:row>32</xdr:row>
      <xdr:rowOff>87815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547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78942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61795" y="5565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83196</xdr:rowOff>
    </xdr:from>
    <xdr:to>
      <xdr:col>36</xdr:col>
      <xdr:colOff>165100</xdr:colOff>
      <xdr:row>39</xdr:row>
      <xdr:rowOff>13346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59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4473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69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142055</xdr:rowOff>
    </xdr:from>
    <xdr:to>
      <xdr:col>55</xdr:col>
      <xdr:colOff>0</xdr:colOff>
      <xdr:row>57</xdr:row>
      <xdr:rowOff>138671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743255"/>
          <a:ext cx="838200" cy="1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130518</xdr:rowOff>
    </xdr:from>
    <xdr:to>
      <xdr:col>50</xdr:col>
      <xdr:colOff>114300</xdr:colOff>
      <xdr:row>57</xdr:row>
      <xdr:rowOff>138671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731718"/>
          <a:ext cx="889000" cy="17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130518</xdr:rowOff>
    </xdr:from>
    <xdr:to>
      <xdr:col>45</xdr:col>
      <xdr:colOff>177800</xdr:colOff>
      <xdr:row>57</xdr:row>
      <xdr:rowOff>67843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731718"/>
          <a:ext cx="889000" cy="108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69911</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84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67843</xdr:rowOff>
    </xdr:from>
    <xdr:to>
      <xdr:col>41</xdr:col>
      <xdr:colOff>50800</xdr:colOff>
      <xdr:row>57</xdr:row>
      <xdr:rowOff>74702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84049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91255</xdr:rowOff>
    </xdr:from>
    <xdr:to>
      <xdr:col>55</xdr:col>
      <xdr:colOff>50800</xdr:colOff>
      <xdr:row>57</xdr:row>
      <xdr:rowOff>21405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69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114132</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54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87871</xdr:rowOff>
    </xdr:from>
    <xdr:to>
      <xdr:col>50</xdr:col>
      <xdr:colOff>165100</xdr:colOff>
      <xdr:row>58</xdr:row>
      <xdr:rowOff>18021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860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9148</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95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79718</xdr:rowOff>
    </xdr:from>
    <xdr:to>
      <xdr:col>46</xdr:col>
      <xdr:colOff>38100</xdr:colOff>
      <xdr:row>57</xdr:row>
      <xdr:rowOff>9868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68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26395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45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17043</xdr:rowOff>
    </xdr:from>
    <xdr:to>
      <xdr:col>41</xdr:col>
      <xdr:colOff>101600</xdr:colOff>
      <xdr:row>57</xdr:row>
      <xdr:rowOff>118643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7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109770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88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23902</xdr:rowOff>
    </xdr:from>
    <xdr:to>
      <xdr:col>36</xdr:col>
      <xdr:colOff>165100</xdr:colOff>
      <xdr:row>57</xdr:row>
      <xdr:rowOff>125502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7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116629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8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65063</xdr:rowOff>
    </xdr:from>
    <xdr:to>
      <xdr:col>55</xdr:col>
      <xdr:colOff>0</xdr:colOff>
      <xdr:row>78</xdr:row>
      <xdr:rowOff>34964</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266713"/>
          <a:ext cx="838200" cy="14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65063</xdr:rowOff>
    </xdr:from>
    <xdr:to>
      <xdr:col>50</xdr:col>
      <xdr:colOff>114300</xdr:colOff>
      <xdr:row>79</xdr:row>
      <xdr:rowOff>4635</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266713"/>
          <a:ext cx="889000" cy="28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16370</xdr:rowOff>
    </xdr:from>
    <xdr:to>
      <xdr:col>45</xdr:col>
      <xdr:colOff>177800</xdr:colOff>
      <xdr:row>79</xdr:row>
      <xdr:rowOff>4635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61300" y="13389470"/>
          <a:ext cx="889000" cy="15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16370</xdr:rowOff>
    </xdr:from>
    <xdr:to>
      <xdr:col>41</xdr:col>
      <xdr:colOff>50800</xdr:colOff>
      <xdr:row>78</xdr:row>
      <xdr:rowOff>20256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389470"/>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155614</xdr:rowOff>
    </xdr:from>
    <xdr:to>
      <xdr:col>55</xdr:col>
      <xdr:colOff>50800</xdr:colOff>
      <xdr:row>78</xdr:row>
      <xdr:rowOff>85764</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5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7041</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08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14263</xdr:rowOff>
    </xdr:from>
    <xdr:to>
      <xdr:col>50</xdr:col>
      <xdr:colOff>165100</xdr:colOff>
      <xdr:row>77</xdr:row>
      <xdr:rowOff>115863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21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132390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99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125285</xdr:rowOff>
    </xdr:from>
    <xdr:to>
      <xdr:col>46</xdr:col>
      <xdr:colOff>38100</xdr:colOff>
      <xdr:row>79</xdr:row>
      <xdr:rowOff>55435</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46562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9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137020</xdr:rowOff>
    </xdr:from>
    <xdr:to>
      <xdr:col>41</xdr:col>
      <xdr:colOff>101600</xdr:colOff>
      <xdr:row>78</xdr:row>
      <xdr:rowOff>67170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3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58297</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431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140906</xdr:rowOff>
    </xdr:from>
    <xdr:to>
      <xdr:col>36</xdr:col>
      <xdr:colOff>165100</xdr:colOff>
      <xdr:row>78</xdr:row>
      <xdr:rowOff>71056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4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62183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121684</xdr:rowOff>
    </xdr:from>
    <xdr:to>
      <xdr:col>55</xdr:col>
      <xdr:colOff>0</xdr:colOff>
      <xdr:row>98</xdr:row>
      <xdr:rowOff>105246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580884"/>
          <a:ext cx="838200" cy="32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24149</xdr:rowOff>
    </xdr:from>
    <xdr:to>
      <xdr:col>50</xdr:col>
      <xdr:colOff>114300</xdr:colOff>
      <xdr:row>98</xdr:row>
      <xdr:rowOff>105246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83349"/>
          <a:ext cx="889000" cy="42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24149</xdr:rowOff>
    </xdr:from>
    <xdr:to>
      <xdr:col>45</xdr:col>
      <xdr:colOff>177800</xdr:colOff>
      <xdr:row>97</xdr:row>
      <xdr:rowOff>124678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83349"/>
          <a:ext cx="889000" cy="27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106924</xdr:rowOff>
    </xdr:from>
    <xdr:to>
      <xdr:col>41</xdr:col>
      <xdr:colOff>50800</xdr:colOff>
      <xdr:row>97</xdr:row>
      <xdr:rowOff>124678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737574"/>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70884</xdr:rowOff>
    </xdr:from>
    <xdr:to>
      <xdr:col>55</xdr:col>
      <xdr:colOff>50800</xdr:colOff>
      <xdr:row>97</xdr:row>
      <xdr:rowOff>1034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3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93761</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381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54446</xdr:rowOff>
    </xdr:from>
    <xdr:to>
      <xdr:col>50</xdr:col>
      <xdr:colOff>165100</xdr:colOff>
      <xdr:row>98</xdr:row>
      <xdr:rowOff>156046</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85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147173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94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144799</xdr:rowOff>
    </xdr:from>
    <xdr:to>
      <xdr:col>46</xdr:col>
      <xdr:colOff>38100</xdr:colOff>
      <xdr:row>96</xdr:row>
      <xdr:rowOff>74949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4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91476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2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73878</xdr:rowOff>
    </xdr:from>
    <xdr:to>
      <xdr:col>41</xdr:col>
      <xdr:colOff>101600</xdr:colOff>
      <xdr:row>98</xdr:row>
      <xdr:rowOff>4028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70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166605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79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56124</xdr:rowOff>
    </xdr:from>
    <xdr:to>
      <xdr:col>36</xdr:col>
      <xdr:colOff>165100</xdr:colOff>
      <xdr:row>97</xdr:row>
      <xdr:rowOff>157724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8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2801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46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96886</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3436"/>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96886</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4592300" y="6783436"/>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61551</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48101"/>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61551</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748101"/>
          <a:ext cx="889000" cy="3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78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46086</xdr:rowOff>
    </xdr:from>
    <xdr:to>
      <xdr:col>81</xdr:col>
      <xdr:colOff>101600</xdr:colOff>
      <xdr:row>39</xdr:row>
      <xdr:rowOff>147686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138813</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8253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10751</xdr:rowOff>
    </xdr:from>
    <xdr:to>
      <xdr:col>72</xdr:col>
      <xdr:colOff>38100</xdr:colOff>
      <xdr:row>39</xdr:row>
      <xdr:rowOff>112351</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69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103478</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79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59069</xdr:rowOff>
    </xdr:from>
    <xdr:to>
      <xdr:col>85</xdr:col>
      <xdr:colOff>127000</xdr:colOff>
      <xdr:row>76</xdr:row>
      <xdr:rowOff>62026</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5481300" y="13089269"/>
          <a:ext cx="8382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62026</xdr:rowOff>
    </xdr:from>
    <xdr:to>
      <xdr:col>81</xdr:col>
      <xdr:colOff>50800</xdr:colOff>
      <xdr:row>76</xdr:row>
      <xdr:rowOff>167393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092226"/>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167393</xdr:rowOff>
    </xdr:from>
    <xdr:to>
      <xdr:col>76</xdr:col>
      <xdr:colOff>114300</xdr:colOff>
      <xdr:row>77</xdr:row>
      <xdr:rowOff>42987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3703300" y="1319759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42987</xdr:rowOff>
    </xdr:from>
    <xdr:to>
      <xdr:col>71</xdr:col>
      <xdr:colOff>177800</xdr:colOff>
      <xdr:row>77</xdr:row>
      <xdr:rowOff>59444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2814300" y="13244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8269</xdr:rowOff>
    </xdr:from>
    <xdr:to>
      <xdr:col>85</xdr:col>
      <xdr:colOff>177800</xdr:colOff>
      <xdr:row>76</xdr:row>
      <xdr:rowOff>109869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03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158146</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01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11226</xdr:rowOff>
    </xdr:from>
    <xdr:to>
      <xdr:col>81</xdr:col>
      <xdr:colOff>101600</xdr:colOff>
      <xdr:row>76</xdr:row>
      <xdr:rowOff>112826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04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129352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281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116593</xdr:rowOff>
    </xdr:from>
    <xdr:to>
      <xdr:col>76</xdr:col>
      <xdr:colOff>165100</xdr:colOff>
      <xdr:row>77</xdr:row>
      <xdr:rowOff>46743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14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37870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23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163637</xdr:rowOff>
    </xdr:from>
    <xdr:to>
      <xdr:col>72</xdr:col>
      <xdr:colOff>38100</xdr:colOff>
      <xdr:row>77</xdr:row>
      <xdr:rowOff>93787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84914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28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8644</xdr:rowOff>
    </xdr:from>
    <xdr:to>
      <xdr:col>67</xdr:col>
      <xdr:colOff>101600</xdr:colOff>
      <xdr:row>77</xdr:row>
      <xdr:rowOff>110244</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101371</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86930</xdr:rowOff>
    </xdr:from>
    <xdr:to>
      <xdr:col>85</xdr:col>
      <xdr:colOff>127000</xdr:colOff>
      <xdr:row>98</xdr:row>
      <xdr:rowOff>91804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889030"/>
          <a:ext cx="8382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70672</xdr:rowOff>
    </xdr:from>
    <xdr:to>
      <xdr:col>81</xdr:col>
      <xdr:colOff>50800</xdr:colOff>
      <xdr:row>98</xdr:row>
      <xdr:rowOff>91804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872772"/>
          <a:ext cx="889000" cy="2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70672</xdr:rowOff>
    </xdr:from>
    <xdr:to>
      <xdr:col>76</xdr:col>
      <xdr:colOff>114300</xdr:colOff>
      <xdr:row>98</xdr:row>
      <xdr:rowOff>93938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872772"/>
          <a:ext cx="889000" cy="2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83231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54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93938</xdr:rowOff>
    </xdr:from>
    <xdr:to>
      <xdr:col>71</xdr:col>
      <xdr:colOff>177800</xdr:colOff>
      <xdr:row>98</xdr:row>
      <xdr:rowOff>100147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96038"/>
          <a:ext cx="889000" cy="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36130</xdr:rowOff>
    </xdr:from>
    <xdr:to>
      <xdr:col>85</xdr:col>
      <xdr:colOff>177800</xdr:colOff>
      <xdr:row>98</xdr:row>
      <xdr:rowOff>137730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83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76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41004</xdr:rowOff>
    </xdr:from>
    <xdr:to>
      <xdr:col>81</xdr:col>
      <xdr:colOff>101600</xdr:colOff>
      <xdr:row>98</xdr:row>
      <xdr:rowOff>142604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84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133731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9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19872</xdr:rowOff>
    </xdr:from>
    <xdr:to>
      <xdr:col>76</xdr:col>
      <xdr:colOff>165100</xdr:colOff>
      <xdr:row>98</xdr:row>
      <xdr:rowOff>121472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82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112599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914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43138</xdr:rowOff>
    </xdr:from>
    <xdr:to>
      <xdr:col>72</xdr:col>
      <xdr:colOff>38100</xdr:colOff>
      <xdr:row>98</xdr:row>
      <xdr:rowOff>144738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8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135865</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93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49347</xdr:rowOff>
    </xdr:from>
    <xdr:to>
      <xdr:col>67</xdr:col>
      <xdr:colOff>101600</xdr:colOff>
      <xdr:row>98</xdr:row>
      <xdr:rowOff>150947</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142074</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52375</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96475"/>
          <a:ext cx="838200" cy="87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52375</xdr:rowOff>
    </xdr:from>
    <xdr:to>
      <xdr:col>111</xdr:col>
      <xdr:colOff>177800</xdr:colOff>
      <xdr:row>58</xdr:row>
      <xdr:rowOff>60878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9996475"/>
          <a:ext cx="889000" cy="8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60878</xdr:rowOff>
    </xdr:from>
    <xdr:to>
      <xdr:col>107</xdr:col>
      <xdr:colOff>50800</xdr:colOff>
      <xdr:row>58</xdr:row>
      <xdr:rowOff>111902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10004978"/>
          <a:ext cx="889000" cy="5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111902</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56002"/>
          <a:ext cx="8890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1575</xdr:rowOff>
    </xdr:from>
    <xdr:to>
      <xdr:col>112</xdr:col>
      <xdr:colOff>38100</xdr:colOff>
      <xdr:row>58</xdr:row>
      <xdr:rowOff>103175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94302</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038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10078</xdr:rowOff>
    </xdr:from>
    <xdr:to>
      <xdr:col>107</xdr:col>
      <xdr:colOff>101600</xdr:colOff>
      <xdr:row>58</xdr:row>
      <xdr:rowOff>111678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102805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046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61102</xdr:rowOff>
    </xdr:from>
    <xdr:to>
      <xdr:col>102</xdr:col>
      <xdr:colOff>165100</xdr:colOff>
      <xdr:row>58</xdr:row>
      <xdr:rowOff>162702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153829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6635</xdr:rowOff>
    </xdr:from>
    <xdr:to>
      <xdr:col>116</xdr:col>
      <xdr:colOff>63500</xdr:colOff>
      <xdr:row>77</xdr:row>
      <xdr:rowOff>22313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208285"/>
          <a:ext cx="838200" cy="15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22313</xdr:rowOff>
    </xdr:from>
    <xdr:to>
      <xdr:col>111</xdr:col>
      <xdr:colOff>177800</xdr:colOff>
      <xdr:row>77</xdr:row>
      <xdr:rowOff>36945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223963"/>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36945</xdr:rowOff>
    </xdr:from>
    <xdr:to>
      <xdr:col>107</xdr:col>
      <xdr:colOff>50800</xdr:colOff>
      <xdr:row>77</xdr:row>
      <xdr:rowOff>43687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238595"/>
          <a:ext cx="889000" cy="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43687</xdr:rowOff>
    </xdr:from>
    <xdr:to>
      <xdr:col>102</xdr:col>
      <xdr:colOff>114300</xdr:colOff>
      <xdr:row>77</xdr:row>
      <xdr:rowOff>68014</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8656300" y="13245337"/>
          <a:ext cx="889000" cy="2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127285</xdr:rowOff>
    </xdr:from>
    <xdr:to>
      <xdr:col>116</xdr:col>
      <xdr:colOff>114300</xdr:colOff>
      <xdr:row>77</xdr:row>
      <xdr:rowOff>57435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31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150162</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0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142963</xdr:rowOff>
    </xdr:from>
    <xdr:to>
      <xdr:col>112</xdr:col>
      <xdr:colOff>38100</xdr:colOff>
      <xdr:row>77</xdr:row>
      <xdr:rowOff>73113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317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89641</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94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157595</xdr:rowOff>
    </xdr:from>
    <xdr:to>
      <xdr:col>107</xdr:col>
      <xdr:colOff>101600</xdr:colOff>
      <xdr:row>77</xdr:row>
      <xdr:rowOff>87745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31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104271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96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164337</xdr:rowOff>
    </xdr:from>
    <xdr:to>
      <xdr:col>102</xdr:col>
      <xdr:colOff>165100</xdr:colOff>
      <xdr:row>77</xdr:row>
      <xdr:rowOff>94487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31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111015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96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17214</xdr:rowOff>
    </xdr:from>
    <xdr:to>
      <xdr:col>98</xdr:col>
      <xdr:colOff>38100</xdr:colOff>
      <xdr:row>77</xdr:row>
      <xdr:rowOff>118814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321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109941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3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「住民一人当たりのコスト」において、人件費、物件費、補助費等、普通建設事業（新規整備・更新整備共に）、繰出金は類似団体平均を上回っている。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人件費について、職員数は類似団体と変わらず、基本給に関しても国家公務員の給与水準と同程度ということから、給与の高い職員の比率が他の類似団体に比べて多いことが理由と考えられる。（職員の平均年齢は</a:t>
          </a:r>
          <a:r>
            <a:rPr kumimoji="1" lang="en-US" altLang="ja-JP" sz="1200">
              <a:solidFill>
                <a:schemeClr val="tx1"/>
              </a:solidFill>
              <a:latin typeface="ＭＳ Ｐゴシック" panose="020B0600070205080204" pitchFamily="50" charset="-128"/>
              <a:ea typeface="ＭＳ Ｐゴシック" panose="020B0600070205080204" pitchFamily="50" charset="-128"/>
            </a:rPr>
            <a:t>42.4</a:t>
          </a:r>
          <a:r>
            <a:rPr kumimoji="1" lang="ja-JP" altLang="en-US" sz="1200">
              <a:solidFill>
                <a:schemeClr val="tx1"/>
              </a:solidFill>
              <a:latin typeface="ＭＳ Ｐゴシック" panose="020B0600070205080204" pitchFamily="50" charset="-128"/>
              <a:ea typeface="ＭＳ Ｐゴシック" panose="020B0600070205080204" pitchFamily="50" charset="-128"/>
            </a:rPr>
            <a:t>歳）今後、職員退職に伴う新規職員の採用は慎重に行うことで抑制を図る。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物件費について、物価高騰による光熱水費の増加や委託料の影響が今後も見込まれるが、引き続き長期継続契約の活用による物件費の抑制や事務の統廃合の推進に取り組む。</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補助費等について、山辺・県北西部広域環境衛生組合へのエネルギー回収型廃棄物処理施設建設費負担金が大きく影響し、令和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年度と比べて類似団体を上回る結果となった。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普通建設事業費について、継続事業の総持寺地区調整池整備工事や新規のごみ中継施設建設工事の影響により増となった。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公債費について、令和</a:t>
          </a:r>
          <a:r>
            <a:rPr kumimoji="1" lang="en-US" altLang="ja-JP" sz="1200">
              <a:solidFill>
                <a:schemeClr val="tx1"/>
              </a:solidFill>
              <a:latin typeface="ＭＳ Ｐゴシック" panose="020B0600070205080204" pitchFamily="50" charset="-128"/>
              <a:ea typeface="ＭＳ Ｐゴシック" panose="020B0600070205080204" pitchFamily="50" charset="-128"/>
            </a:rPr>
            <a:t>4</a:t>
          </a:r>
          <a:r>
            <a:rPr kumimoji="1" lang="ja-JP" altLang="en-US" sz="1200">
              <a:solidFill>
                <a:schemeClr val="tx1"/>
              </a:solidFill>
              <a:latin typeface="ＭＳ Ｐゴシック" panose="020B0600070205080204" pitchFamily="50" charset="-128"/>
              <a:ea typeface="ＭＳ Ｐゴシック" panose="020B0600070205080204" pitchFamily="50" charset="-128"/>
            </a:rPr>
            <a:t>年度に引き続き</a:t>
          </a:r>
          <a:r>
            <a:rPr kumimoji="1" lang="en-US" altLang="ja-JP" sz="1200">
              <a:solidFill>
                <a:schemeClr val="tx1"/>
              </a:solidFill>
              <a:latin typeface="ＭＳ Ｐゴシック" panose="020B0600070205080204" pitchFamily="50" charset="-128"/>
              <a:ea typeface="ＭＳ Ｐゴシック" panose="020B0600070205080204" pitchFamily="50" charset="-128"/>
            </a:rPr>
            <a:t>7</a:t>
          </a:r>
          <a:r>
            <a:rPr kumimoji="1" lang="ja-JP" altLang="en-US" sz="1200">
              <a:solidFill>
                <a:schemeClr val="tx1"/>
              </a:solidFill>
              <a:latin typeface="ＭＳ Ｐゴシック" panose="020B0600070205080204" pitchFamily="50" charset="-128"/>
              <a:ea typeface="ＭＳ Ｐゴシック" panose="020B0600070205080204" pitchFamily="50" charset="-128"/>
            </a:rPr>
            <a:t>億</a:t>
          </a:r>
          <a:r>
            <a:rPr kumimoji="1" lang="en-US" altLang="ja-JP" sz="1200">
              <a:solidFill>
                <a:schemeClr val="tx1"/>
              </a:solidFill>
              <a:latin typeface="ＭＳ Ｐゴシック" panose="020B0600070205080204" pitchFamily="50" charset="-128"/>
              <a:ea typeface="ＭＳ Ｐゴシック" panose="020B0600070205080204" pitchFamily="50" charset="-128"/>
            </a:rPr>
            <a:t>2</a:t>
          </a:r>
          <a:r>
            <a:rPr kumimoji="1" lang="ja-JP" altLang="en-US" sz="1200">
              <a:solidFill>
                <a:schemeClr val="tx1"/>
              </a:solidFill>
              <a:latin typeface="ＭＳ Ｐゴシック" panose="020B0600070205080204" pitchFamily="50" charset="-128"/>
              <a:ea typeface="ＭＳ Ｐゴシック" panose="020B0600070205080204" pitchFamily="50" charset="-128"/>
            </a:rPr>
            <a:t>千万円ほど償還が進んでいるため、類似団体を下回る結果となった。</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繰出金について、住宅新築資金等貸付事業特別会計繰出金 、国民健康保険特別会計繰出金、介護保険事業特別会計繰出金、後期高齢者医療特別会計繰出金が増加となったため、全体として増加している。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22,479
22,225
8.79
10,693,546
10,104,337
357,112
5,412,818
9,575,498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45.3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62357</xdr:rowOff>
    </xdr:from>
    <xdr:to>
      <xdr:col>24</xdr:col>
      <xdr:colOff>63500</xdr:colOff>
      <xdr:row>33</xdr:row>
      <xdr:rowOff>162941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20207"/>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62357</xdr:rowOff>
    </xdr:from>
    <xdr:to>
      <xdr:col>19</xdr:col>
      <xdr:colOff>177800</xdr:colOff>
      <xdr:row>33</xdr:row>
      <xdr:rowOff>70358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20207"/>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70358</xdr:rowOff>
    </xdr:from>
    <xdr:to>
      <xdr:col>15</xdr:col>
      <xdr:colOff>50800</xdr:colOff>
      <xdr:row>33</xdr:row>
      <xdr:rowOff>74549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28208"/>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74549</xdr:rowOff>
    </xdr:from>
    <xdr:to>
      <xdr:col>10</xdr:col>
      <xdr:colOff>114300</xdr:colOff>
      <xdr:row>33</xdr:row>
      <xdr:rowOff>78359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3239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112141</xdr:rowOff>
    </xdr:from>
    <xdr:to>
      <xdr:col>24</xdr:col>
      <xdr:colOff>114300</xdr:colOff>
      <xdr:row>34</xdr:row>
      <xdr:rowOff>42291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76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135018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11557</xdr:rowOff>
    </xdr:from>
    <xdr:to>
      <xdr:col>20</xdr:col>
      <xdr:colOff>38100</xdr:colOff>
      <xdr:row>33</xdr:row>
      <xdr:rowOff>113157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129684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19558</xdr:rowOff>
    </xdr:from>
    <xdr:to>
      <xdr:col>15</xdr:col>
      <xdr:colOff>101600</xdr:colOff>
      <xdr:row>33</xdr:row>
      <xdr:rowOff>121158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137685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23749</xdr:rowOff>
    </xdr:from>
    <xdr:to>
      <xdr:col>10</xdr:col>
      <xdr:colOff>165100</xdr:colOff>
      <xdr:row>33</xdr:row>
      <xdr:rowOff>125349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141876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27559</xdr:rowOff>
    </xdr:from>
    <xdr:to>
      <xdr:col>6</xdr:col>
      <xdr:colOff>38100</xdr:colOff>
      <xdr:row>33</xdr:row>
      <xdr:rowOff>129159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145686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64539</xdr:rowOff>
    </xdr:from>
    <xdr:to>
      <xdr:col>24</xdr:col>
      <xdr:colOff>63500</xdr:colOff>
      <xdr:row>58</xdr:row>
      <xdr:rowOff>77031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08639"/>
          <a:ext cx="838200" cy="1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64539</xdr:rowOff>
    </xdr:from>
    <xdr:to>
      <xdr:col>19</xdr:col>
      <xdr:colOff>177800</xdr:colOff>
      <xdr:row>58</xdr:row>
      <xdr:rowOff>95489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08639"/>
          <a:ext cx="889000" cy="3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108180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0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126072</xdr:rowOff>
    </xdr:from>
    <xdr:to>
      <xdr:col>15</xdr:col>
      <xdr:colOff>50800</xdr:colOff>
      <xdr:row>58</xdr:row>
      <xdr:rowOff>95489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727272"/>
          <a:ext cx="889000" cy="31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101378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126072</xdr:rowOff>
    </xdr:from>
    <xdr:to>
      <xdr:col>10</xdr:col>
      <xdr:colOff>114300</xdr:colOff>
      <xdr:row>58</xdr:row>
      <xdr:rowOff>115037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727272"/>
          <a:ext cx="889000" cy="3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156144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414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26231</xdr:rowOff>
    </xdr:from>
    <xdr:to>
      <xdr:col>24</xdr:col>
      <xdr:colOff>114300</xdr:colOff>
      <xdr:row>58</xdr:row>
      <xdr:rowOff>127831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13739</xdr:rowOff>
    </xdr:from>
    <xdr:to>
      <xdr:col>20</xdr:col>
      <xdr:colOff>38100</xdr:colOff>
      <xdr:row>58</xdr:row>
      <xdr:rowOff>115339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5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106466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05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44689</xdr:rowOff>
    </xdr:from>
    <xdr:to>
      <xdr:col>15</xdr:col>
      <xdr:colOff>101600</xdr:colOff>
      <xdr:row>58</xdr:row>
      <xdr:rowOff>146289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8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137416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081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75272</xdr:rowOff>
    </xdr:from>
    <xdr:to>
      <xdr:col>10</xdr:col>
      <xdr:colOff>165100</xdr:colOff>
      <xdr:row>57</xdr:row>
      <xdr:rowOff>5422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7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167999</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6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64237</xdr:rowOff>
    </xdr:from>
    <xdr:to>
      <xdr:col>6</xdr:col>
      <xdr:colOff>38100</xdr:colOff>
      <xdr:row>58</xdr:row>
      <xdr:rowOff>165837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156964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0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65641</xdr:rowOff>
    </xdr:from>
    <xdr:to>
      <xdr:col>24</xdr:col>
      <xdr:colOff>63500</xdr:colOff>
      <xdr:row>76</xdr:row>
      <xdr:rowOff>96320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95841"/>
          <a:ext cx="838200" cy="3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87343</xdr:rowOff>
    </xdr:from>
    <xdr:to>
      <xdr:col>19</xdr:col>
      <xdr:colOff>177800</xdr:colOff>
      <xdr:row>76</xdr:row>
      <xdr:rowOff>96320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774643"/>
          <a:ext cx="889000" cy="3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87343</xdr:rowOff>
    </xdr:from>
    <xdr:to>
      <xdr:col>15</xdr:col>
      <xdr:colOff>50800</xdr:colOff>
      <xdr:row>77</xdr:row>
      <xdr:rowOff>31739</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774643"/>
          <a:ext cx="889000" cy="45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31739</xdr:rowOff>
    </xdr:from>
    <xdr:to>
      <xdr:col>10</xdr:col>
      <xdr:colOff>114300</xdr:colOff>
      <xdr:row>77</xdr:row>
      <xdr:rowOff>121724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3389"/>
          <a:ext cx="889000" cy="8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14841</xdr:rowOff>
    </xdr:from>
    <xdr:to>
      <xdr:col>24</xdr:col>
      <xdr:colOff>114300</xdr:colOff>
      <xdr:row>76</xdr:row>
      <xdr:rowOff>116441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4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37718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9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45520</xdr:rowOff>
    </xdr:from>
    <xdr:to>
      <xdr:col>20</xdr:col>
      <xdr:colOff>38100</xdr:colOff>
      <xdr:row>76</xdr:row>
      <xdr:rowOff>147120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7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163647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50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36543</xdr:rowOff>
    </xdr:from>
    <xdr:to>
      <xdr:col>15</xdr:col>
      <xdr:colOff>101600</xdr:colOff>
      <xdr:row>74</xdr:row>
      <xdr:rowOff>138143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2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154670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49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152389</xdr:rowOff>
    </xdr:from>
    <xdr:to>
      <xdr:col>10</xdr:col>
      <xdr:colOff>165100</xdr:colOff>
      <xdr:row>77</xdr:row>
      <xdr:rowOff>82539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99067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5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70924</xdr:rowOff>
    </xdr:from>
    <xdr:to>
      <xdr:col>6</xdr:col>
      <xdr:colOff>38100</xdr:colOff>
      <xdr:row>78</xdr:row>
      <xdr:rowOff>1074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17601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4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57764</xdr:rowOff>
    </xdr:from>
    <xdr:to>
      <xdr:col>24</xdr:col>
      <xdr:colOff>63500</xdr:colOff>
      <xdr:row>96</xdr:row>
      <xdr:rowOff>167670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516964"/>
          <a:ext cx="838200" cy="10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35275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66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167670</xdr:rowOff>
    </xdr:from>
    <xdr:to>
      <xdr:col>19</xdr:col>
      <xdr:colOff>177800</xdr:colOff>
      <xdr:row>97</xdr:row>
      <xdr:rowOff>67903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626870"/>
          <a:ext cx="889000" cy="7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106385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7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67903</xdr:rowOff>
    </xdr:from>
    <xdr:to>
      <xdr:col>15</xdr:col>
      <xdr:colOff>50800</xdr:colOff>
      <xdr:row>98</xdr:row>
      <xdr:rowOff>27572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698553"/>
          <a:ext cx="889000" cy="13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27572</xdr:rowOff>
    </xdr:from>
    <xdr:to>
      <xdr:col>10</xdr:col>
      <xdr:colOff>114300</xdr:colOff>
      <xdr:row>98</xdr:row>
      <xdr:rowOff>58384</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829672"/>
          <a:ext cx="889000" cy="3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6964</xdr:rowOff>
    </xdr:from>
    <xdr:to>
      <xdr:col>24</xdr:col>
      <xdr:colOff>114300</xdr:colOff>
      <xdr:row>96</xdr:row>
      <xdr:rowOff>108564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46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29841</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31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116870</xdr:rowOff>
    </xdr:from>
    <xdr:to>
      <xdr:col>20</xdr:col>
      <xdr:colOff>38100</xdr:colOff>
      <xdr:row>97</xdr:row>
      <xdr:rowOff>47020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57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63547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3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17103</xdr:rowOff>
    </xdr:from>
    <xdr:to>
      <xdr:col>15</xdr:col>
      <xdr:colOff>101600</xdr:colOff>
      <xdr:row>97</xdr:row>
      <xdr:rowOff>118703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64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135230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4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148222</xdr:rowOff>
    </xdr:from>
    <xdr:to>
      <xdr:col>10</xdr:col>
      <xdr:colOff>165100</xdr:colOff>
      <xdr:row>98</xdr:row>
      <xdr:rowOff>78372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7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94899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55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7584</xdr:rowOff>
    </xdr:from>
    <xdr:to>
      <xdr:col>6</xdr:col>
      <xdr:colOff>38100</xdr:colOff>
      <xdr:row>98</xdr:row>
      <xdr:rowOff>109184</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80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125711</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58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23330</xdr:rowOff>
    </xdr:from>
    <xdr:to>
      <xdr:col>55</xdr:col>
      <xdr:colOff>0</xdr:colOff>
      <xdr:row>59</xdr:row>
      <xdr:rowOff>24562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10138880"/>
          <a:ext cx="838200" cy="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19266</xdr:rowOff>
    </xdr:from>
    <xdr:to>
      <xdr:col>50</xdr:col>
      <xdr:colOff>114300</xdr:colOff>
      <xdr:row>59</xdr:row>
      <xdr:rowOff>23330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10134816"/>
          <a:ext cx="8890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19266</xdr:rowOff>
    </xdr:from>
    <xdr:to>
      <xdr:col>45</xdr:col>
      <xdr:colOff>177800</xdr:colOff>
      <xdr:row>59</xdr:row>
      <xdr:rowOff>20536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10134816"/>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20536</xdr:rowOff>
    </xdr:from>
    <xdr:to>
      <xdr:col>41</xdr:col>
      <xdr:colOff>50800</xdr:colOff>
      <xdr:row>59</xdr:row>
      <xdr:rowOff>21120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10136086"/>
          <a:ext cx="889000" cy="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145212</xdr:rowOff>
    </xdr:from>
    <xdr:to>
      <xdr:col>55</xdr:col>
      <xdr:colOff>50800</xdr:colOff>
      <xdr:row>59</xdr:row>
      <xdr:rowOff>75362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1008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60139</xdr:rowOff>
    </xdr:from>
    <xdr:ext cx="469744"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1000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143980</xdr:rowOff>
    </xdr:from>
    <xdr:to>
      <xdr:col>50</xdr:col>
      <xdr:colOff>165100</xdr:colOff>
      <xdr:row>59</xdr:row>
      <xdr:rowOff>74130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1008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65257</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04428" y="10180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139916</xdr:rowOff>
    </xdr:from>
    <xdr:to>
      <xdr:col>46</xdr:col>
      <xdr:colOff>38100</xdr:colOff>
      <xdr:row>59</xdr:row>
      <xdr:rowOff>70066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100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61193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515428" y="1017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141186</xdr:rowOff>
    </xdr:from>
    <xdr:to>
      <xdr:col>41</xdr:col>
      <xdr:colOff>101600</xdr:colOff>
      <xdr:row>59</xdr:row>
      <xdr:rowOff>71336</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1008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62463</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626428" y="1017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141770</xdr:rowOff>
    </xdr:from>
    <xdr:to>
      <xdr:col>36</xdr:col>
      <xdr:colOff>165100</xdr:colOff>
      <xdr:row>59</xdr:row>
      <xdr:rowOff>71920</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1008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63047</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37428" y="1017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32296</xdr:rowOff>
    </xdr:from>
    <xdr:to>
      <xdr:col>55</xdr:col>
      <xdr:colOff>0</xdr:colOff>
      <xdr:row>78</xdr:row>
      <xdr:rowOff>121602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405396"/>
          <a:ext cx="838200" cy="8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111582</xdr:rowOff>
    </xdr:from>
    <xdr:to>
      <xdr:col>50</xdr:col>
      <xdr:colOff>114300</xdr:colOff>
      <xdr:row>78</xdr:row>
      <xdr:rowOff>32296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13232"/>
          <a:ext cx="889000" cy="9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110287</xdr:rowOff>
    </xdr:from>
    <xdr:to>
      <xdr:col>45</xdr:col>
      <xdr:colOff>177800</xdr:colOff>
      <xdr:row>77</xdr:row>
      <xdr:rowOff>111582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969037"/>
          <a:ext cx="889000" cy="3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110287</xdr:rowOff>
    </xdr:from>
    <xdr:to>
      <xdr:col>41</xdr:col>
      <xdr:colOff>50800</xdr:colOff>
      <xdr:row>76</xdr:row>
      <xdr:rowOff>163664</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969037"/>
          <a:ext cx="889000" cy="2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3739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167758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36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70802</xdr:rowOff>
    </xdr:from>
    <xdr:to>
      <xdr:col>55</xdr:col>
      <xdr:colOff>50800</xdr:colOff>
      <xdr:row>79</xdr:row>
      <xdr:rowOff>952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4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157179</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35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152946</xdr:rowOff>
    </xdr:from>
    <xdr:to>
      <xdr:col>50</xdr:col>
      <xdr:colOff>165100</xdr:colOff>
      <xdr:row>78</xdr:row>
      <xdr:rowOff>83096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74223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4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60782</xdr:rowOff>
    </xdr:from>
    <xdr:to>
      <xdr:col>46</xdr:col>
      <xdr:colOff>38100</xdr:colOff>
      <xdr:row>77</xdr:row>
      <xdr:rowOff>162382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2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153509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355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59487</xdr:rowOff>
    </xdr:from>
    <xdr:to>
      <xdr:col>41</xdr:col>
      <xdr:colOff>101600</xdr:colOff>
      <xdr:row>75</xdr:row>
      <xdr:rowOff>161088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918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6164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69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112864</xdr:rowOff>
    </xdr:from>
    <xdr:to>
      <xdr:col>36</xdr:col>
      <xdr:colOff>165100</xdr:colOff>
      <xdr:row>77</xdr:row>
      <xdr:rowOff>43014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1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59542</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918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145732</xdr:rowOff>
    </xdr:from>
    <xdr:to>
      <xdr:col>55</xdr:col>
      <xdr:colOff>0</xdr:colOff>
      <xdr:row>95</xdr:row>
      <xdr:rowOff>133299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090582"/>
          <a:ext cx="838200" cy="33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133299</xdr:rowOff>
    </xdr:from>
    <xdr:to>
      <xdr:col>50</xdr:col>
      <xdr:colOff>114300</xdr:colOff>
      <xdr:row>96</xdr:row>
      <xdr:rowOff>99961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6421049"/>
          <a:ext cx="889000" cy="13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99961</xdr:rowOff>
    </xdr:from>
    <xdr:to>
      <xdr:col>45</xdr:col>
      <xdr:colOff>177800</xdr:colOff>
      <xdr:row>96</xdr:row>
      <xdr:rowOff>154851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59161"/>
          <a:ext cx="889000" cy="5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135319</xdr:rowOff>
    </xdr:from>
    <xdr:to>
      <xdr:col>41</xdr:col>
      <xdr:colOff>50800</xdr:colOff>
      <xdr:row>96</xdr:row>
      <xdr:rowOff>154851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94519"/>
          <a:ext cx="889000" cy="1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94932</xdr:rowOff>
    </xdr:from>
    <xdr:to>
      <xdr:col>55</xdr:col>
      <xdr:colOff>50800</xdr:colOff>
      <xdr:row>94</xdr:row>
      <xdr:rowOff>25082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0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117809</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891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82499</xdr:rowOff>
    </xdr:from>
    <xdr:to>
      <xdr:col>50</xdr:col>
      <xdr:colOff>165100</xdr:colOff>
      <xdr:row>96</xdr:row>
      <xdr:rowOff>12649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3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29176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14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49161</xdr:rowOff>
    </xdr:from>
    <xdr:to>
      <xdr:col>46</xdr:col>
      <xdr:colOff>38100</xdr:colOff>
      <xdr:row>96</xdr:row>
      <xdr:rowOff>150761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141888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0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104051</xdr:rowOff>
    </xdr:from>
    <xdr:to>
      <xdr:col>41</xdr:col>
      <xdr:colOff>101600</xdr:colOff>
      <xdr:row>97</xdr:row>
      <xdr:rowOff>34201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6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25328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5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84519</xdr:rowOff>
    </xdr:from>
    <xdr:to>
      <xdr:col>36</xdr:col>
      <xdr:colOff>165100</xdr:colOff>
      <xdr:row>97</xdr:row>
      <xdr:rowOff>14669</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4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5796</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63271</xdr:rowOff>
    </xdr:from>
    <xdr:to>
      <xdr:col>85</xdr:col>
      <xdr:colOff>127000</xdr:colOff>
      <xdr:row>38</xdr:row>
      <xdr:rowOff>72263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578371"/>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135623</xdr:rowOff>
    </xdr:from>
    <xdr:to>
      <xdr:col>81</xdr:col>
      <xdr:colOff>50800</xdr:colOff>
      <xdr:row>38</xdr:row>
      <xdr:rowOff>63271</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4592300" y="6479273"/>
          <a:ext cx="889000" cy="99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135623</xdr:rowOff>
    </xdr:from>
    <xdr:to>
      <xdr:col>76</xdr:col>
      <xdr:colOff>114300</xdr:colOff>
      <xdr:row>38</xdr:row>
      <xdr:rowOff>71539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3703300" y="6479273"/>
          <a:ext cx="889000" cy="107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71539</xdr:rowOff>
    </xdr:from>
    <xdr:to>
      <xdr:col>71</xdr:col>
      <xdr:colOff>177800</xdr:colOff>
      <xdr:row>38</xdr:row>
      <xdr:rowOff>87655</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586639"/>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1363</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17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21463</xdr:rowOff>
    </xdr:from>
    <xdr:to>
      <xdr:col>85</xdr:col>
      <xdr:colOff>177800</xdr:colOff>
      <xdr:row>38</xdr:row>
      <xdr:rowOff>123063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5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107840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4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12471</xdr:rowOff>
    </xdr:from>
    <xdr:to>
      <xdr:col>81</xdr:col>
      <xdr:colOff>101600</xdr:colOff>
      <xdr:row>38</xdr:row>
      <xdr:rowOff>114071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5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105198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62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84823</xdr:rowOff>
    </xdr:from>
    <xdr:to>
      <xdr:col>76</xdr:col>
      <xdr:colOff>165100</xdr:colOff>
      <xdr:row>38</xdr:row>
      <xdr:rowOff>14973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4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6101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5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20739</xdr:rowOff>
    </xdr:from>
    <xdr:to>
      <xdr:col>72</xdr:col>
      <xdr:colOff>38100</xdr:colOff>
      <xdr:row>38</xdr:row>
      <xdr:rowOff>122339</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53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113466</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62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36855</xdr:rowOff>
    </xdr:from>
    <xdr:to>
      <xdr:col>67</xdr:col>
      <xdr:colOff>101600</xdr:colOff>
      <xdr:row>38</xdr:row>
      <xdr:rowOff>138455</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5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129582</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64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64178</xdr:rowOff>
    </xdr:from>
    <xdr:to>
      <xdr:col>85</xdr:col>
      <xdr:colOff>127000</xdr:colOff>
      <xdr:row>57</xdr:row>
      <xdr:rowOff>84333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36828"/>
          <a:ext cx="838200" cy="2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29957</xdr:rowOff>
    </xdr:from>
    <xdr:to>
      <xdr:col>81</xdr:col>
      <xdr:colOff>50800</xdr:colOff>
      <xdr:row>57</xdr:row>
      <xdr:rowOff>84333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02607"/>
          <a:ext cx="889000" cy="5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119240</xdr:rowOff>
    </xdr:from>
    <xdr:to>
      <xdr:col>76</xdr:col>
      <xdr:colOff>114300</xdr:colOff>
      <xdr:row>57</xdr:row>
      <xdr:rowOff>29957</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720440"/>
          <a:ext cx="889000" cy="8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119240</xdr:rowOff>
    </xdr:from>
    <xdr:to>
      <xdr:col>71</xdr:col>
      <xdr:colOff>177800</xdr:colOff>
      <xdr:row>56</xdr:row>
      <xdr:rowOff>168946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20440"/>
          <a:ext cx="889000" cy="4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168947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770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44201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81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13378</xdr:rowOff>
    </xdr:from>
    <xdr:to>
      <xdr:col>85</xdr:col>
      <xdr:colOff>177800</xdr:colOff>
      <xdr:row>57</xdr:row>
      <xdr:rowOff>114978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8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163255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33533</xdr:rowOff>
    </xdr:from>
    <xdr:to>
      <xdr:col>81</xdr:col>
      <xdr:colOff>101600</xdr:colOff>
      <xdr:row>57</xdr:row>
      <xdr:rowOff>135133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06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126260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89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150607</xdr:rowOff>
    </xdr:from>
    <xdr:to>
      <xdr:col>76</xdr:col>
      <xdr:colOff>165100</xdr:colOff>
      <xdr:row>57</xdr:row>
      <xdr:rowOff>80757</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75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71884</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84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68440</xdr:rowOff>
    </xdr:from>
    <xdr:to>
      <xdr:col>72</xdr:col>
      <xdr:colOff>38100</xdr:colOff>
      <xdr:row>56</xdr:row>
      <xdr:rowOff>170040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66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15117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444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118146</xdr:rowOff>
    </xdr:from>
    <xdr:to>
      <xdr:col>67</xdr:col>
      <xdr:colOff>101600</xdr:colOff>
      <xdr:row>57</xdr:row>
      <xdr:rowOff>48296</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1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64823</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49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96887</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5481300" y="13641437"/>
          <a:ext cx="8382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96887</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4592300" y="13641437"/>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61551</xdr:rowOff>
    </xdr:from>
    <xdr:to>
      <xdr:col>76</xdr:col>
      <xdr:colOff>114300</xdr:colOff>
      <xdr:row>79</xdr:row>
      <xdr:rowOff>98879</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3703300" y="13606101"/>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61551</xdr:rowOff>
    </xdr:from>
    <xdr:to>
      <xdr:col>71</xdr:col>
      <xdr:colOff>177800</xdr:colOff>
      <xdr:row>79</xdr:row>
      <xdr:rowOff>98879</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2814300" y="13606101"/>
          <a:ext cx="889000" cy="37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249299"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46087</xdr:rowOff>
    </xdr:from>
    <xdr:to>
      <xdr:col>81</xdr:col>
      <xdr:colOff>101600</xdr:colOff>
      <xdr:row>79</xdr:row>
      <xdr:rowOff>147687</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138814</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24333" y="136833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10751</xdr:rowOff>
    </xdr:from>
    <xdr:to>
      <xdr:col>72</xdr:col>
      <xdr:colOff>38100</xdr:colOff>
      <xdr:row>79</xdr:row>
      <xdr:rowOff>112351</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5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103478</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468428" y="1364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59069</xdr:rowOff>
    </xdr:from>
    <xdr:to>
      <xdr:col>85</xdr:col>
      <xdr:colOff>127000</xdr:colOff>
      <xdr:row>96</xdr:row>
      <xdr:rowOff>62026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518269"/>
          <a:ext cx="838200" cy="2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62026</xdr:rowOff>
    </xdr:from>
    <xdr:to>
      <xdr:col>81</xdr:col>
      <xdr:colOff>50800</xdr:colOff>
      <xdr:row>96</xdr:row>
      <xdr:rowOff>167393</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521226"/>
          <a:ext cx="8890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167393</xdr:rowOff>
    </xdr:from>
    <xdr:to>
      <xdr:col>76</xdr:col>
      <xdr:colOff>114300</xdr:colOff>
      <xdr:row>97</xdr:row>
      <xdr:rowOff>42987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26593"/>
          <a:ext cx="889000" cy="4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42987</xdr:rowOff>
    </xdr:from>
    <xdr:to>
      <xdr:col>71</xdr:col>
      <xdr:colOff>177800</xdr:colOff>
      <xdr:row>97</xdr:row>
      <xdr:rowOff>59444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673637"/>
          <a:ext cx="8890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8269</xdr:rowOff>
    </xdr:from>
    <xdr:to>
      <xdr:col>85</xdr:col>
      <xdr:colOff>177800</xdr:colOff>
      <xdr:row>96</xdr:row>
      <xdr:rowOff>109869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4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158146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4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11226</xdr:rowOff>
    </xdr:from>
    <xdr:to>
      <xdr:col>81</xdr:col>
      <xdr:colOff>101600</xdr:colOff>
      <xdr:row>96</xdr:row>
      <xdr:rowOff>112826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47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129353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24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116593</xdr:rowOff>
    </xdr:from>
    <xdr:to>
      <xdr:col>76</xdr:col>
      <xdr:colOff>165100</xdr:colOff>
      <xdr:row>97</xdr:row>
      <xdr:rowOff>46743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37870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163637</xdr:rowOff>
    </xdr:from>
    <xdr:to>
      <xdr:col>72</xdr:col>
      <xdr:colOff>38100</xdr:colOff>
      <xdr:row>97</xdr:row>
      <xdr:rowOff>93787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84914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8644</xdr:rowOff>
    </xdr:from>
    <xdr:to>
      <xdr:col>67</xdr:col>
      <xdr:colOff>101600</xdr:colOff>
      <xdr:row>97</xdr:row>
      <xdr:rowOff>110244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101371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「住民一人当たりのコスト」において、議会費、民生費、衛生費、土木費が類似団体平均を上回っている。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議会費について、令和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年度より議員定数を１議席削除し全１２議席としたため、前年度対比では減少している。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民生費について、令和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年度の主な増加要因である西部保育園建替事業と子育て世帯臨時特別給付金、非課税世帯等臨時特別給付金の減少が影響し、令和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年度は大幅に減少した。令和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年度は同水準で推移ししてる。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衛生費について、山辺・県北西部広域環境衛生組合へのエネルギー回収型廃棄物処理施設建設費負担金が大きく影響し、類似団体を大幅に上回る結果となった。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商工費について、令和元年度・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2</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年度はウェルネスパークしぎさん整備事業、令和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3</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a:t>
          </a:r>
          <a:r>
            <a:rPr kumimoji="1" lang="en-US" altLang="ja-JP" sz="1300">
              <a:solidFill>
                <a:schemeClr val="tx1"/>
              </a:solidFill>
              <a:latin typeface="ＭＳ Ｐゴシック" panose="020B0600070205080204" pitchFamily="50" charset="-128"/>
              <a:ea typeface="ＭＳ Ｐゴシック" panose="020B0600070205080204" pitchFamily="50" charset="-128"/>
            </a:rPr>
            <a:t>4</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年度はｺﾛﾅ対策の地域振興券事業や事業者支援事業を実施したため、数値が大きくなっていたが令和</a:t>
          </a:r>
          <a:r>
            <a:rPr kumimoji="1" lang="en-US" altLang="ja-JP" sz="1300">
              <a:solidFill>
                <a:schemeClr val="tx1"/>
              </a:solidFill>
              <a:latin typeface="ＭＳ Ｐゴシック" panose="020B0600070205080204" pitchFamily="50" charset="-128"/>
              <a:ea typeface="ＭＳ Ｐゴシック" panose="020B0600070205080204" pitchFamily="50" charset="-128"/>
            </a:rPr>
            <a:t>5</a:t>
          </a:r>
          <a:r>
            <a:rPr kumimoji="1" lang="ja-JP" altLang="en-US" sz="1300">
              <a:solidFill>
                <a:schemeClr val="tx1"/>
              </a:solidFill>
              <a:latin typeface="ＭＳ Ｐゴシック" panose="020B0600070205080204" pitchFamily="50" charset="-128"/>
              <a:ea typeface="ＭＳ Ｐゴシック" panose="020B0600070205080204" pitchFamily="50" charset="-128"/>
            </a:rPr>
            <a:t>年度で例年規模へ戻った。</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土木費について、特定都市河川浸水被害対策推進事業の影響により大幅に上回る結果となった。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地域資源を最大限に活用し、限られた財源の中将来のために必要な投資については積極的に進めながらも、選択と集中により重点的・効率的な配分を行うことで、より一層の健全化に向けた運営を図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chemeClr val="tx1"/>
              </a:solidFill>
              <a:latin typeface="ＭＳ ゴシック" pitchFamily="49" charset="-128"/>
              <a:ea typeface="ＭＳ ゴシック" pitchFamily="49" charset="-128"/>
            </a:rPr>
            <a:t>R5</a:t>
          </a:r>
          <a:r>
            <a:rPr kumimoji="1" lang="ja-JP" altLang="en-US" sz="1200">
              <a:solidFill>
                <a:schemeClr val="tx1"/>
              </a:solidFill>
              <a:latin typeface="ＭＳ ゴシック" pitchFamily="49" charset="-128"/>
              <a:ea typeface="ＭＳ ゴシック" pitchFamily="49" charset="-128"/>
            </a:rPr>
            <a:t>年度は財政調整基金の取り崩しはなかったが、惣持寺調整地整備事業等の公共施設等整備費に対する支出増加により、前年度より実質収支額が減少したため実質単年度収支についても</a:t>
          </a:r>
          <a:r>
            <a:rPr kumimoji="1" lang="en-US" altLang="ja-JP" sz="1200">
              <a:solidFill>
                <a:schemeClr val="tx1"/>
              </a:solidFill>
              <a:latin typeface="ＭＳ ゴシック" pitchFamily="49" charset="-128"/>
              <a:ea typeface="ＭＳ ゴシック" pitchFamily="49" charset="-128"/>
            </a:rPr>
            <a:t>3.18</a:t>
          </a:r>
          <a:r>
            <a:rPr kumimoji="1" lang="ja-JP" altLang="en-US" sz="1200">
              <a:solidFill>
                <a:schemeClr val="tx1"/>
              </a:solidFill>
              <a:latin typeface="ＭＳ ゴシック" pitchFamily="49" charset="-128"/>
              <a:ea typeface="ＭＳ ゴシック" pitchFamily="49" charset="-128"/>
            </a:rPr>
            <a:t>ポイント悪化した。</a:t>
          </a:r>
          <a:endParaRPr kumimoji="1" lang="en-US" altLang="ja-JP" sz="1200">
            <a:solidFill>
              <a:schemeClr val="tx1"/>
            </a:solidFill>
            <a:latin typeface="ＭＳ ゴシック" pitchFamily="49" charset="-128"/>
            <a:ea typeface="ＭＳ ゴシック" pitchFamily="49" charset="-128"/>
          </a:endParaRPr>
        </a:p>
        <a:p>
          <a:r>
            <a:rPr kumimoji="1" lang="ja-JP" altLang="en-US" sz="1200">
              <a:solidFill>
                <a:schemeClr val="tx1"/>
              </a:solidFill>
              <a:latin typeface="ＭＳ ゴシック" pitchFamily="49" charset="-128"/>
              <a:ea typeface="ＭＳ ゴシック" pitchFamily="49" charset="-128"/>
            </a:rPr>
            <a:t>現在、選択と集中により限られた財源の重点・効率的な配分を行っているが、今後も将来のために必要な投資については積極的に進めることで、より一層の健全化に向けた運営を図る。</a:t>
          </a: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latin typeface="ＭＳ ゴシック" pitchFamily="49" charset="-128"/>
              <a:ea typeface="ＭＳ ゴシック" pitchFamily="49" charset="-128"/>
            </a:rPr>
            <a:t>一般会計について、国庫補助金・県補助金の財源の確保や可能な限りの単独事業費の抑制により黒字となったが、令和</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年度は公共施設整備等基金への積み立て額を増加していることにより、令和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年度と比較すると黒字額は減少した。</a:t>
          </a:r>
          <a:endParaRPr kumimoji="1" lang="en-US" altLang="ja-JP" sz="1400">
            <a:solidFill>
              <a:schemeClr val="tx1"/>
            </a:solidFill>
            <a:latin typeface="ＭＳ ゴシック" pitchFamily="49" charset="-128"/>
            <a:ea typeface="ＭＳ ゴシック" pitchFamily="49" charset="-128"/>
          </a:endParaRPr>
        </a:p>
        <a:p>
          <a:r>
            <a:rPr kumimoji="1" lang="ja-JP" altLang="en-US" sz="1400">
              <a:solidFill>
                <a:schemeClr val="tx1"/>
              </a:solidFill>
              <a:latin typeface="ＭＳ ゴシック" pitchFamily="49" charset="-128"/>
              <a:ea typeface="ＭＳ ゴシック" pitchFamily="49" charset="-128"/>
            </a:rPr>
            <a:t>下水道事業会計において、</a:t>
          </a:r>
          <a:r>
            <a:rPr kumimoji="1" lang="en-US" altLang="ja-JP" sz="1400">
              <a:solidFill>
                <a:schemeClr val="tx1"/>
              </a:solidFill>
              <a:latin typeface="ＭＳ ゴシック" pitchFamily="49" charset="-128"/>
              <a:ea typeface="ＭＳ ゴシック" pitchFamily="49" charset="-128"/>
            </a:rPr>
            <a:t>2.48</a:t>
          </a:r>
          <a:r>
            <a:rPr kumimoji="1" lang="ja-JP" altLang="en-US" sz="1400">
              <a:solidFill>
                <a:schemeClr val="tx1"/>
              </a:solidFill>
              <a:latin typeface="ＭＳ ゴシック" pitchFamily="49" charset="-128"/>
              <a:ea typeface="ＭＳ ゴシック" pitchFamily="49" charset="-128"/>
            </a:rPr>
            <a:t>％と過去</a:t>
          </a:r>
          <a:r>
            <a:rPr kumimoji="1" lang="en-US" altLang="ja-JP" sz="1400">
              <a:solidFill>
                <a:schemeClr val="tx1"/>
              </a:solidFill>
              <a:latin typeface="ＭＳ ゴシック" pitchFamily="49" charset="-128"/>
              <a:ea typeface="ＭＳ ゴシック" pitchFamily="49" charset="-128"/>
            </a:rPr>
            <a:t>5</a:t>
          </a:r>
          <a:r>
            <a:rPr kumimoji="1" lang="ja-JP" altLang="en-US" sz="1400">
              <a:solidFill>
                <a:schemeClr val="tx1"/>
              </a:solidFill>
              <a:latin typeface="ＭＳ ゴシック" pitchFamily="49" charset="-128"/>
              <a:ea typeface="ＭＳ ゴシック" pitchFamily="49" charset="-128"/>
            </a:rPr>
            <a:t>年で最大の数値となった。下水道使用料等の収益は横ばいであったが、管渠費等の営業費用を抑制したことにより、黒字額が増加した。</a:t>
          </a:r>
        </a:p>
        <a:p>
          <a:r>
            <a:rPr kumimoji="1" lang="ja-JP" altLang="en-US" sz="1400">
              <a:solidFill>
                <a:schemeClr val="tx1"/>
              </a:solidFill>
              <a:latin typeface="ＭＳ ゴシック" pitchFamily="49" charset="-128"/>
              <a:ea typeface="ＭＳ ゴシック" pitchFamily="49" charset="-128"/>
            </a:rPr>
            <a:t>また、住宅新築資金等貸付事業特別会計において、貸付元利収入に滞納があるため赤字がでているが、平成</a:t>
          </a:r>
          <a:r>
            <a:rPr kumimoji="1" lang="en-US" altLang="ja-JP" sz="1400">
              <a:solidFill>
                <a:schemeClr val="tx1"/>
              </a:solidFill>
              <a:latin typeface="ＭＳ ゴシック" pitchFamily="49" charset="-128"/>
              <a:ea typeface="ＭＳ ゴシック" pitchFamily="49" charset="-128"/>
            </a:rPr>
            <a:t>24</a:t>
          </a:r>
          <a:r>
            <a:rPr kumimoji="1" lang="ja-JP" altLang="en-US" sz="1400">
              <a:solidFill>
                <a:schemeClr val="tx1"/>
              </a:solidFill>
              <a:latin typeface="ＭＳ ゴシック" pitchFamily="49" charset="-128"/>
              <a:ea typeface="ＭＳ ゴシック" pitchFamily="49" charset="-128"/>
            </a:rPr>
            <a:t>年度より減少している。令和</a:t>
          </a:r>
          <a:r>
            <a:rPr kumimoji="1" lang="en-US" altLang="ja-JP" sz="1400">
              <a:solidFill>
                <a:schemeClr val="tx1"/>
              </a:solidFill>
              <a:latin typeface="ＭＳ ゴシック" pitchFamily="49" charset="-128"/>
              <a:ea typeface="ＭＳ ゴシック" pitchFamily="49" charset="-128"/>
            </a:rPr>
            <a:t>4</a:t>
          </a:r>
          <a:r>
            <a:rPr kumimoji="1" lang="ja-JP" altLang="en-US" sz="1400">
              <a:solidFill>
                <a:schemeClr val="tx1"/>
              </a:solidFill>
              <a:latin typeface="ＭＳ ゴシック" pitchFamily="49" charset="-128"/>
              <a:ea typeface="ＭＳ ゴシック" pitchFamily="49" charset="-128"/>
            </a:rPr>
            <a:t>年度も借受人からの返済があり、引き続き借受人からの償還を促していく</a:t>
          </a:r>
          <a:r>
            <a:rPr kumimoji="1" lang="ja-JP" altLang="en-US" sz="1400">
              <a:solidFill>
                <a:srgbClr val="0070C0"/>
              </a:solidFill>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latin typeface="ＭＳ ゴシック" pitchFamily="49" charset="-128"/>
              <a:ea typeface="ＭＳ ゴシック" pitchFamily="49" charset="-128"/>
            </a:rPr>
            <a:t>実質公債費比率の分子値については、令和</a:t>
          </a:r>
          <a:r>
            <a:rPr kumimoji="1" lang="en-US" altLang="ja-JP" sz="1300">
              <a:solidFill>
                <a:schemeClr val="tx1"/>
              </a:solidFill>
              <a:latin typeface="ＭＳ ゴシック" pitchFamily="49" charset="-128"/>
              <a:ea typeface="ＭＳ ゴシック" pitchFamily="49" charset="-128"/>
            </a:rPr>
            <a:t>4</a:t>
          </a:r>
          <a:r>
            <a:rPr kumimoji="1" lang="ja-JP" altLang="en-US" sz="1300">
              <a:solidFill>
                <a:schemeClr val="tx1"/>
              </a:solidFill>
              <a:latin typeface="ＭＳ ゴシック" pitchFamily="49" charset="-128"/>
              <a:ea typeface="ＭＳ ゴシック" pitchFamily="49" charset="-128"/>
            </a:rPr>
            <a:t>年度は算入公債費等が臨時財政対策債の発行可能額が減少したことにより増加したものの、令和</a:t>
          </a:r>
          <a:r>
            <a:rPr kumimoji="1" lang="en-US" altLang="ja-JP" sz="1300">
              <a:solidFill>
                <a:schemeClr val="tx1"/>
              </a:solidFill>
              <a:latin typeface="ＭＳ ゴシック" pitchFamily="49" charset="-128"/>
              <a:ea typeface="ＭＳ ゴシック" pitchFamily="49" charset="-128"/>
            </a:rPr>
            <a:t>3</a:t>
          </a:r>
          <a:r>
            <a:rPr kumimoji="1" lang="ja-JP" altLang="en-US" sz="1300">
              <a:solidFill>
                <a:schemeClr val="tx1"/>
              </a:solidFill>
              <a:latin typeface="ＭＳ ゴシック" pitchFamily="49" charset="-128"/>
              <a:ea typeface="ＭＳ ゴシック" pitchFamily="49" charset="-128"/>
            </a:rPr>
            <a:t>年度より三郷中学校建替事業の償還が開始したことによる元利償還金や、下水道事業会計への補助金も増加したため、前年度と比べると、</a:t>
          </a:r>
          <a:r>
            <a:rPr kumimoji="1" lang="en-US" altLang="ja-JP" sz="1300">
              <a:solidFill>
                <a:schemeClr val="tx1"/>
              </a:solidFill>
              <a:latin typeface="ＭＳ ゴシック" pitchFamily="49" charset="-128"/>
              <a:ea typeface="ＭＳ ゴシック" pitchFamily="49" charset="-128"/>
            </a:rPr>
            <a:t>183</a:t>
          </a:r>
          <a:r>
            <a:rPr kumimoji="1" lang="ja-JP" altLang="en-US" sz="1300">
              <a:solidFill>
                <a:schemeClr val="tx1"/>
              </a:solidFill>
              <a:latin typeface="ＭＳ ゴシック" pitchFamily="49" charset="-128"/>
              <a:ea typeface="ＭＳ ゴシック" pitchFamily="49" charset="-128"/>
            </a:rPr>
            <a:t>百万円の増加となった。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令和</a:t>
          </a:r>
          <a:r>
            <a:rPr kumimoji="1" lang="en-US" altLang="ja-JP" sz="1300">
              <a:solidFill>
                <a:schemeClr val="tx1"/>
              </a:solidFill>
              <a:latin typeface="ＭＳ ゴシック" pitchFamily="49" charset="-128"/>
              <a:ea typeface="ＭＳ ゴシック" pitchFamily="49" charset="-128"/>
            </a:rPr>
            <a:t>5</a:t>
          </a:r>
          <a:r>
            <a:rPr kumimoji="1" lang="ja-JP" altLang="en-US" sz="1300">
              <a:solidFill>
                <a:schemeClr val="tx1"/>
              </a:solidFill>
              <a:latin typeface="ＭＳ ゴシック" pitchFamily="49" charset="-128"/>
              <a:ea typeface="ＭＳ ゴシック" pitchFamily="49" charset="-128"/>
            </a:rPr>
            <a:t>年度については引き続き算入公債費等が増加しているが、下水道事業会計への補助金が減少し公営企業債の元利償還金に対する繰入金が減少しているため、全体として</a:t>
          </a:r>
          <a:r>
            <a:rPr kumimoji="1" lang="en-US" altLang="ja-JP" sz="1300">
              <a:solidFill>
                <a:schemeClr val="tx1"/>
              </a:solidFill>
              <a:latin typeface="ＭＳ ゴシック" pitchFamily="49" charset="-128"/>
              <a:ea typeface="ＭＳ ゴシック" pitchFamily="49" charset="-128"/>
            </a:rPr>
            <a:t>67</a:t>
          </a:r>
          <a:r>
            <a:rPr kumimoji="1" lang="ja-JP" altLang="en-US" sz="1300">
              <a:solidFill>
                <a:schemeClr val="tx1"/>
              </a:solidFill>
              <a:latin typeface="ＭＳ ゴシック" pitchFamily="49" charset="-128"/>
              <a:ea typeface="ＭＳ ゴシック" pitchFamily="49" charset="-128"/>
            </a:rPr>
            <a:t>百万円の減少となった。</a:t>
          </a:r>
          <a:endParaRPr kumimoji="1" lang="en-US" altLang="ja-JP" sz="1300">
            <a:solidFill>
              <a:schemeClr val="tx1"/>
            </a:solidFill>
            <a:latin typeface="ＭＳ ゴシック" pitchFamily="49" charset="-128"/>
            <a:ea typeface="ＭＳ ゴシック" pitchFamily="49" charset="-128"/>
          </a:endParaRPr>
        </a:p>
        <a:p>
          <a:r>
            <a:rPr kumimoji="1" lang="ja-JP" altLang="en-US" sz="1300">
              <a:solidFill>
                <a:schemeClr val="tx1"/>
              </a:solidFill>
              <a:latin typeface="ＭＳ ゴシック" pitchFamily="49" charset="-128"/>
              <a:ea typeface="ＭＳ ゴシック" pitchFamily="49" charset="-128"/>
            </a:rPr>
            <a:t>今後も引き続き、高利率の地方債の借換等により公債費の削減を図り、普通会計のみならず公営企業会計においても地方債の新規発行の抑制を図ることで、実質公債費比率の抑制を図る。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将来負担額について、前年度と比べ</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249</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退職手当負担見込み額について、一般職・特別職に対する負担見込み額は前年度と比べ横ばいであったが、奈良県市町村総合事務組合の退職手当の積立額が増加したことにより退職手当負担見込額が減少した。</a:t>
          </a:r>
          <a:endPar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充当可能財源等も前年度と比べ</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36</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百万円減少した。</a:t>
          </a:r>
          <a:endParaRPr kumimoji="0" lang="en-US" altLang="ja-JP" sz="1400" b="0" i="0" u="none" strike="noStrike">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充当可能特定歳入が都市計画税の減少により</a:t>
          </a:r>
          <a:r>
            <a:rPr kumimoji="1" lang="en-US" altLang="ja-JP" sz="1400">
              <a:solidFill>
                <a:schemeClr val="tx1"/>
              </a:solidFill>
              <a:effectLst/>
              <a:latin typeface="ＭＳ ゴシック" panose="020B0609070205080204" pitchFamily="49" charset="-128"/>
              <a:ea typeface="ＭＳ ゴシック" panose="020B0609070205080204" pitchFamily="49" charset="-128"/>
              <a:cs typeface="+mn-cs"/>
            </a:rPr>
            <a:t>133</a:t>
          </a:r>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百万円減少した影響が大きかったが、基金の積立を行ったことにより、将来負担額の減少額より充当可能財源等の減少額を抑えることができ、分子の構造としては改善することができた。</a:t>
          </a:r>
        </a:p>
        <a:p>
          <a:r>
            <a:rPr kumimoji="1" lang="ja-JP" altLang="en-US" sz="1400">
              <a:solidFill>
                <a:schemeClr val="tx1"/>
              </a:solidFill>
              <a:effectLst/>
              <a:latin typeface="ＭＳ ゴシック" panose="020B0609070205080204" pitchFamily="49" charset="-128"/>
              <a:ea typeface="ＭＳ ゴシック" panose="020B0609070205080204" pitchFamily="49" charset="-128"/>
              <a:cs typeface="+mn-cs"/>
            </a:rPr>
            <a:t>今後も、公共施設の老朽化対策等、将来負担が増加する見込みであることから必要な事業を見極め、歳出の抑制を図っていくよう努める。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百万円増加しており、内訳としては財政調整基金が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百万円、減債基金が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百万円、その他特定目的基金が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百万円増加している。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増加の主な理由としては、公共施設の設備投資の備えとして、公共施設整備等基金に積立てたため増加となった。</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財政調整基金については、標準財政規模の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また、今後は公共施設の長寿命化に係る費用が増加すると考えられることから、目的基金である公共施設整備等基金に計画的に積み立てていく。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・公共施設整備等基金については、公共施設の整備に要する財源及び経済情勢、災害その他の特別な事情により一般財源が著しく不足する場合の財源確保のために設置されている。令和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年度において、取り崩しはなく、</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百万円積み立てた。今後も計画的に積み立てていく。</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・地域振興基金については、地域振興事業として高齢者福祉の増進を図るため、社会福祉振興基金については住民の社会福祉に寄与するために設置されている。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公共施設整備等基金積立金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百万円を積み立てたため、令和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年度は増加している。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公共施設整備等基金については、今後の町有施設の長寿命化に係る備えとして計画的に積み立てる。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条例では毎年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万円を積み立てることとしており、その他基金利息分と今後の財政需要に対応するため</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％程度は備えとして確保しておきたいと考えており、令和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年度末見込額において約</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条例で毎年</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万円を積み立てることとしており、その他基金利息分に加え、普通交付税（臨時財政対策債償還費分）分の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百万円を積み立てた。</a:t>
          </a:r>
        </a:p>
        <a:p>
          <a:endParaRPr kumimoji="1" lang="en-US" altLang="ja-JP" sz="1300" b="1">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想定外の財政需要が発生した際にも、地方債の償還ができるよう財政状況を勘案しながら積み立てていく。</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10693546</v>
      </c>
      <c r="BO4" s="436"/>
      <c r="BP4" s="436"/>
      <c r="BQ4" s="436"/>
      <c r="BR4" s="436"/>
      <c r="BS4" s="436"/>
      <c r="BT4" s="436"/>
      <c r="BU4" s="437"/>
      <c r="BV4" s="435">
        <v>10134871</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6.6</v>
      </c>
      <c r="CU4" s="576"/>
      <c r="CV4" s="576"/>
      <c r="CW4" s="576"/>
      <c r="CX4" s="576"/>
      <c r="CY4" s="576"/>
      <c r="CZ4" s="576"/>
      <c r="DA4" s="577"/>
      <c r="DB4" s="575">
        <v>12.5</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10104337</v>
      </c>
      <c r="BO5" s="407"/>
      <c r="BP5" s="407"/>
      <c r="BQ5" s="407"/>
      <c r="BR5" s="407"/>
      <c r="BS5" s="407"/>
      <c r="BT5" s="407"/>
      <c r="BU5" s="408"/>
      <c r="BV5" s="406">
        <v>9392958</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89.4</v>
      </c>
      <c r="CU5" s="404"/>
      <c r="CV5" s="404"/>
      <c r="CW5" s="404"/>
      <c r="CX5" s="404"/>
      <c r="CY5" s="404"/>
      <c r="CZ5" s="404"/>
      <c r="DA5" s="405"/>
      <c r="DB5" s="403">
        <v>88.8</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589209</v>
      </c>
      <c r="BO6" s="407"/>
      <c r="BP6" s="407"/>
      <c r="BQ6" s="407"/>
      <c r="BR6" s="407"/>
      <c r="BS6" s="407"/>
      <c r="BT6" s="407"/>
      <c r="BU6" s="408"/>
      <c r="BV6" s="406">
        <v>741913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90</v>
      </c>
      <c r="CU6" s="550"/>
      <c r="CV6" s="550"/>
      <c r="CW6" s="550"/>
      <c r="CX6" s="550"/>
      <c r="CY6" s="550"/>
      <c r="CZ6" s="550"/>
      <c r="DA6" s="551"/>
      <c r="DB6" s="549">
        <v>90.1</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232097</v>
      </c>
      <c r="BO7" s="407"/>
      <c r="BP7" s="407"/>
      <c r="BQ7" s="407"/>
      <c r="BR7" s="407"/>
      <c r="BS7" s="407"/>
      <c r="BT7" s="407"/>
      <c r="BU7" s="408"/>
      <c r="BV7" s="406">
        <v>74979</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5412818</v>
      </c>
      <c r="CU7" s="407"/>
      <c r="CV7" s="407"/>
      <c r="CW7" s="407"/>
      <c r="CX7" s="407"/>
      <c r="CY7" s="407"/>
      <c r="CZ7" s="407"/>
      <c r="DA7" s="408"/>
      <c r="DB7" s="406">
        <v>5330190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357112</v>
      </c>
      <c r="BO8" s="407"/>
      <c r="BP8" s="407"/>
      <c r="BQ8" s="407"/>
      <c r="BR8" s="407"/>
      <c r="BS8" s="407"/>
      <c r="BT8" s="407"/>
      <c r="BU8" s="408"/>
      <c r="BV8" s="406">
        <v>666934</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0.44</v>
      </c>
      <c r="CU8" s="510"/>
      <c r="CV8" s="510"/>
      <c r="CW8" s="510"/>
      <c r="CX8" s="510"/>
      <c r="CY8" s="510"/>
      <c r="CZ8" s="510"/>
      <c r="DA8" s="511"/>
      <c r="DB8" s="509">
        <v>0.45</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23219</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-309822</v>
      </c>
      <c r="BO9" s="407"/>
      <c r="BP9" s="407"/>
      <c r="BQ9" s="407"/>
      <c r="BR9" s="407"/>
      <c r="BS9" s="407"/>
      <c r="BT9" s="407"/>
      <c r="BU9" s="408"/>
      <c r="BV9" s="406">
        <v>-135446</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10.1</v>
      </c>
      <c r="CU9" s="404"/>
      <c r="CV9" s="404"/>
      <c r="CW9" s="404"/>
      <c r="CX9" s="404"/>
      <c r="CY9" s="404"/>
      <c r="CZ9" s="404"/>
      <c r="DA9" s="405"/>
      <c r="DB9" s="403">
        <v>9.8000000000000007</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23571</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10148</v>
      </c>
      <c r="BO10" s="407"/>
      <c r="BP10" s="407"/>
      <c r="BQ10" s="407"/>
      <c r="BR10" s="407"/>
      <c r="BS10" s="407"/>
      <c r="BT10" s="407"/>
      <c r="BU10" s="408"/>
      <c r="BV10" s="406">
        <v>9746</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22479</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22225</v>
      </c>
      <c r="S13" s="494"/>
      <c r="T13" s="494"/>
      <c r="U13" s="494"/>
      <c r="V13" s="495"/>
      <c r="W13" s="496" t="s">
        <v>131</v>
      </c>
      <c r="X13" s="392"/>
      <c r="Y13" s="392"/>
      <c r="Z13" s="392"/>
      <c r="AA13" s="392"/>
      <c r="AB13" s="393"/>
      <c r="AC13" s="359">
        <v>75</v>
      </c>
      <c r="AD13" s="360"/>
      <c r="AE13" s="360"/>
      <c r="AF13" s="360"/>
      <c r="AG13" s="361"/>
      <c r="AH13" s="359">
        <v>89</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-299674</v>
      </c>
      <c r="BO13" s="407"/>
      <c r="BP13" s="407"/>
      <c r="BQ13" s="407"/>
      <c r="BR13" s="407"/>
      <c r="BS13" s="407"/>
      <c r="BT13" s="407"/>
      <c r="BU13" s="408"/>
      <c r="BV13" s="406">
        <v>-125700</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3.9</v>
      </c>
      <c r="CU13" s="404"/>
      <c r="CV13" s="404"/>
      <c r="CW13" s="404"/>
      <c r="CX13" s="404"/>
      <c r="CY13" s="404"/>
      <c r="CZ13" s="404"/>
      <c r="DA13" s="405"/>
      <c r="DB13" s="403">
        <v>3.2</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22540</v>
      </c>
      <c r="S14" s="494"/>
      <c r="T14" s="494"/>
      <c r="U14" s="494"/>
      <c r="V14" s="495"/>
      <c r="W14" s="497"/>
      <c r="X14" s="395"/>
      <c r="Y14" s="395"/>
      <c r="Z14" s="395"/>
      <c r="AA14" s="395"/>
      <c r="AB14" s="396"/>
      <c r="AC14" s="486">
        <v>0.8</v>
      </c>
      <c r="AD14" s="487"/>
      <c r="AE14" s="487"/>
      <c r="AF14" s="487"/>
      <c r="AG14" s="488"/>
      <c r="AH14" s="486">
        <v>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v>45.3</v>
      </c>
      <c r="CU14" s="504"/>
      <c r="CV14" s="504"/>
      <c r="CW14" s="504"/>
      <c r="CX14" s="504"/>
      <c r="CY14" s="504"/>
      <c r="CZ14" s="504"/>
      <c r="DA14" s="505"/>
      <c r="DB14" s="503">
        <v>50.6</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22365</v>
      </c>
      <c r="S15" s="494"/>
      <c r="T15" s="494"/>
      <c r="U15" s="494"/>
      <c r="V15" s="495"/>
      <c r="W15" s="496" t="s">
        <v>137</v>
      </c>
      <c r="X15" s="392"/>
      <c r="Y15" s="392"/>
      <c r="Z15" s="392"/>
      <c r="AA15" s="392"/>
      <c r="AB15" s="393"/>
      <c r="AC15" s="359">
        <v>2095</v>
      </c>
      <c r="AD15" s="360"/>
      <c r="AE15" s="360"/>
      <c r="AF15" s="360"/>
      <c r="AG15" s="361"/>
      <c r="AH15" s="359">
        <v>2277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2130731</v>
      </c>
      <c r="BO15" s="436"/>
      <c r="BP15" s="436"/>
      <c r="BQ15" s="436"/>
      <c r="BR15" s="436"/>
      <c r="BS15" s="436"/>
      <c r="BT15" s="436"/>
      <c r="BU15" s="437"/>
      <c r="BV15" s="435">
        <v>2085431</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22.6</v>
      </c>
      <c r="AD16" s="487"/>
      <c r="AE16" s="487"/>
      <c r="AF16" s="487"/>
      <c r="AG16" s="488"/>
      <c r="AH16" s="486">
        <v>24.5</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4855051</v>
      </c>
      <c r="BO16" s="407"/>
      <c r="BP16" s="407"/>
      <c r="BQ16" s="407"/>
      <c r="BR16" s="407"/>
      <c r="BS16" s="407"/>
      <c r="BT16" s="407"/>
      <c r="BU16" s="408"/>
      <c r="BV16" s="406">
        <v>4734047</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7101</v>
      </c>
      <c r="AD17" s="360"/>
      <c r="AE17" s="360"/>
      <c r="AF17" s="360"/>
      <c r="AG17" s="361"/>
      <c r="AH17" s="359">
        <v>6929</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2651932</v>
      </c>
      <c r="BO17" s="407"/>
      <c r="BP17" s="407"/>
      <c r="BQ17" s="407"/>
      <c r="BR17" s="407"/>
      <c r="BS17" s="407"/>
      <c r="BT17" s="407"/>
      <c r="BU17" s="408"/>
      <c r="BV17" s="406">
        <v>2596641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8.7899999999999991</v>
      </c>
      <c r="M18" s="459"/>
      <c r="N18" s="459"/>
      <c r="O18" s="459"/>
      <c r="P18" s="459"/>
      <c r="Q18" s="459"/>
      <c r="R18" s="460"/>
      <c r="S18" s="460"/>
      <c r="T18" s="460"/>
      <c r="U18" s="460"/>
      <c r="V18" s="461"/>
      <c r="W18" s="477"/>
      <c r="X18" s="478"/>
      <c r="Y18" s="478"/>
      <c r="Z18" s="478"/>
      <c r="AA18" s="478"/>
      <c r="AB18" s="502"/>
      <c r="AC18" s="376">
        <v>76.599999999999994</v>
      </c>
      <c r="AD18" s="377"/>
      <c r="AE18" s="377"/>
      <c r="AF18" s="377"/>
      <c r="AG18" s="462"/>
      <c r="AH18" s="376">
        <v>74.5</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4925449</v>
      </c>
      <c r="BO18" s="407"/>
      <c r="BP18" s="407"/>
      <c r="BQ18" s="407"/>
      <c r="BR18" s="407"/>
      <c r="BS18" s="407"/>
      <c r="BT18" s="407"/>
      <c r="BU18" s="408"/>
      <c r="BV18" s="406">
        <v>4806294</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2642</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6899344</v>
      </c>
      <c r="BO19" s="407"/>
      <c r="BP19" s="407"/>
      <c r="BQ19" s="407"/>
      <c r="BR19" s="407"/>
      <c r="BS19" s="407"/>
      <c r="BT19" s="407"/>
      <c r="BU19" s="408"/>
      <c r="BV19" s="406">
        <v>7107210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9494</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9575498</v>
      </c>
      <c r="BO22" s="436"/>
      <c r="BP22" s="436"/>
      <c r="BQ22" s="436"/>
      <c r="BR22" s="436"/>
      <c r="BS22" s="436"/>
      <c r="BT22" s="436"/>
      <c r="BU22" s="437"/>
      <c r="BV22" s="435">
        <v>9481681</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8739044</v>
      </c>
      <c r="BO23" s="407"/>
      <c r="BP23" s="407"/>
      <c r="BQ23" s="407"/>
      <c r="BR23" s="407"/>
      <c r="BS23" s="407"/>
      <c r="BT23" s="407"/>
      <c r="BU23" s="408"/>
      <c r="BV23" s="406">
        <v>8549612</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7970</v>
      </c>
      <c r="R24" s="360"/>
      <c r="S24" s="360"/>
      <c r="T24" s="360"/>
      <c r="U24" s="360"/>
      <c r="V24" s="361"/>
      <c r="W24" s="449"/>
      <c r="X24" s="386"/>
      <c r="Y24" s="387"/>
      <c r="Z24" s="362" t="s">
        <v>162</v>
      </c>
      <c r="AA24" s="363"/>
      <c r="AB24" s="363"/>
      <c r="AC24" s="363"/>
      <c r="AD24" s="363"/>
      <c r="AE24" s="363"/>
      <c r="AF24" s="363"/>
      <c r="AG24" s="364"/>
      <c r="AH24" s="359">
        <v>150</v>
      </c>
      <c r="AI24" s="360"/>
      <c r="AJ24" s="360"/>
      <c r="AK24" s="360"/>
      <c r="AL24" s="361"/>
      <c r="AM24" s="359">
        <v>459900</v>
      </c>
      <c r="AN24" s="360"/>
      <c r="AO24" s="360"/>
      <c r="AP24" s="360"/>
      <c r="AQ24" s="360"/>
      <c r="AR24" s="361"/>
      <c r="AS24" s="359">
        <v>3066</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6849291</v>
      </c>
      <c r="BO24" s="407"/>
      <c r="BP24" s="407"/>
      <c r="BQ24" s="407"/>
      <c r="BR24" s="407"/>
      <c r="BS24" s="407"/>
      <c r="BT24" s="407"/>
      <c r="BU24" s="408"/>
      <c r="BV24" s="406">
        <v>6493178</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1</v>
      </c>
      <c r="M25" s="360"/>
      <c r="N25" s="360"/>
      <c r="O25" s="360"/>
      <c r="P25" s="361"/>
      <c r="Q25" s="359">
        <v>6750</v>
      </c>
      <c r="R25" s="360"/>
      <c r="S25" s="360"/>
      <c r="T25" s="360"/>
      <c r="U25" s="360"/>
      <c r="V25" s="361"/>
      <c r="W25" s="449"/>
      <c r="X25" s="386"/>
      <c r="Y25" s="387"/>
      <c r="Z25" s="362" t="s">
        <v>165</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111661</v>
      </c>
      <c r="BO25" s="436"/>
      <c r="BP25" s="436"/>
      <c r="BQ25" s="436"/>
      <c r="BR25" s="436"/>
      <c r="BS25" s="436"/>
      <c r="BT25" s="436"/>
      <c r="BU25" s="437"/>
      <c r="BV25" s="435">
        <v>216253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5720</v>
      </c>
      <c r="R26" s="360"/>
      <c r="S26" s="360"/>
      <c r="T26" s="360"/>
      <c r="U26" s="360"/>
      <c r="V26" s="361"/>
      <c r="W26" s="449"/>
      <c r="X26" s="386"/>
      <c r="Y26" s="387"/>
      <c r="Z26" s="362" t="s">
        <v>168</v>
      </c>
      <c r="AA26" s="417"/>
      <c r="AB26" s="417"/>
      <c r="AC26" s="417"/>
      <c r="AD26" s="417"/>
      <c r="AE26" s="417"/>
      <c r="AF26" s="417"/>
      <c r="AG26" s="418"/>
      <c r="AH26" s="359">
        <v>12</v>
      </c>
      <c r="AI26" s="360"/>
      <c r="AJ26" s="360"/>
      <c r="AK26" s="360"/>
      <c r="AL26" s="361"/>
      <c r="AM26" s="359">
        <v>39264</v>
      </c>
      <c r="AN26" s="360"/>
      <c r="AO26" s="360"/>
      <c r="AP26" s="360"/>
      <c r="AQ26" s="360"/>
      <c r="AR26" s="361"/>
      <c r="AS26" s="359">
        <v>3272</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3630</v>
      </c>
      <c r="R27" s="360"/>
      <c r="S27" s="360"/>
      <c r="T27" s="360"/>
      <c r="U27" s="360"/>
      <c r="V27" s="361"/>
      <c r="W27" s="449"/>
      <c r="X27" s="386"/>
      <c r="Y27" s="387"/>
      <c r="Z27" s="362" t="s">
        <v>171</v>
      </c>
      <c r="AA27" s="363"/>
      <c r="AB27" s="363"/>
      <c r="AC27" s="363"/>
      <c r="AD27" s="363"/>
      <c r="AE27" s="363"/>
      <c r="AF27" s="363"/>
      <c r="AG27" s="364"/>
      <c r="AH27" s="359">
        <v>6</v>
      </c>
      <c r="AI27" s="360"/>
      <c r="AJ27" s="360"/>
      <c r="AK27" s="360"/>
      <c r="AL27" s="361"/>
      <c r="AM27" s="359">
        <v>14430</v>
      </c>
      <c r="AN27" s="360"/>
      <c r="AO27" s="360"/>
      <c r="AP27" s="360"/>
      <c r="AQ27" s="360"/>
      <c r="AR27" s="361"/>
      <c r="AS27" s="359">
        <v>2405</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106001</v>
      </c>
      <c r="BO27" s="441"/>
      <c r="BP27" s="441"/>
      <c r="BQ27" s="441"/>
      <c r="BR27" s="441"/>
      <c r="BS27" s="441"/>
      <c r="BT27" s="441"/>
      <c r="BU27" s="442"/>
      <c r="BV27" s="440">
        <v>105841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3010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1270209</v>
      </c>
      <c r="BO28" s="436"/>
      <c r="BP28" s="436"/>
      <c r="BQ28" s="436"/>
      <c r="BR28" s="436"/>
      <c r="BS28" s="436"/>
      <c r="BT28" s="436"/>
      <c r="BU28" s="437"/>
      <c r="BV28" s="435">
        <v>1260061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11</v>
      </c>
      <c r="M29" s="360"/>
      <c r="N29" s="360"/>
      <c r="O29" s="360"/>
      <c r="P29" s="361"/>
      <c r="Q29" s="359">
        <v>2820</v>
      </c>
      <c r="R29" s="360"/>
      <c r="S29" s="360"/>
      <c r="T29" s="360"/>
      <c r="U29" s="360"/>
      <c r="V29" s="361"/>
      <c r="W29" s="450"/>
      <c r="X29" s="451"/>
      <c r="Y29" s="452"/>
      <c r="Z29" s="362" t="s">
        <v>177</v>
      </c>
      <c r="AA29" s="363"/>
      <c r="AB29" s="363"/>
      <c r="AC29" s="363"/>
      <c r="AD29" s="363"/>
      <c r="AE29" s="363"/>
      <c r="AF29" s="363"/>
      <c r="AG29" s="364"/>
      <c r="AH29" s="359">
        <v>156</v>
      </c>
      <c r="AI29" s="360"/>
      <c r="AJ29" s="360"/>
      <c r="AK29" s="360"/>
      <c r="AL29" s="361"/>
      <c r="AM29" s="359">
        <v>474330</v>
      </c>
      <c r="AN29" s="360"/>
      <c r="AO29" s="360"/>
      <c r="AP29" s="360"/>
      <c r="AQ29" s="360"/>
      <c r="AR29" s="361"/>
      <c r="AS29" s="359">
        <v>3041</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185109</v>
      </c>
      <c r="BO29" s="407"/>
      <c r="BP29" s="407"/>
      <c r="BQ29" s="407"/>
      <c r="BR29" s="407"/>
      <c r="BS29" s="407"/>
      <c r="BT29" s="407"/>
      <c r="BU29" s="408"/>
      <c r="BV29" s="406">
        <v>159194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97.1</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781740</v>
      </c>
      <c r="BO30" s="441"/>
      <c r="BP30" s="441"/>
      <c r="BQ30" s="441"/>
      <c r="BR30" s="441"/>
      <c r="BS30" s="441"/>
      <c r="BT30" s="441"/>
      <c r="BU30" s="442"/>
      <c r="BV30" s="440">
        <v>688811</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老人福祉施設三室園組合</v>
      </c>
      <c r="BZ34" s="355"/>
      <c r="CA34" s="355"/>
      <c r="CB34" s="355"/>
      <c r="CC34" s="355"/>
      <c r="CD34" s="355"/>
      <c r="CE34" s="355"/>
      <c r="CF34" s="355"/>
      <c r="CG34" s="355"/>
      <c r="CH34" s="355"/>
      <c r="CI34" s="355"/>
      <c r="CJ34" s="355"/>
      <c r="CK34" s="355"/>
      <c r="CL34" s="355"/>
      <c r="CM34" s="355"/>
      <c r="CN34" s="175"/>
      <c r="CO34" s="354">
        <f>IF(CQ34="","",MAX(C34:D43,U34:V43,AM34:AN43,BE34:BF43,BW34:BX43)+1)</f>
        <v>16</v>
      </c>
      <c r="CP34" s="354"/>
      <c r="CQ34" s="355" t="str">
        <f>IF('各会計、関係団体の財政状況及び健全化判断比率'!BS7="","",'各会計、関係団体の財政状況及び健全化判断比率'!BS7)</f>
        <v>（公財）三郷町文化振興財団</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住宅新築資金等貸付事業特別会計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IF('各会計、関係団体の財政状況及び健全化判断比率'!B32="","",'各会計、関係団体の財政状況及び健全化判断比率'!B32)</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奈良県市町村総合事務組合</v>
      </c>
      <c r="BZ35" s="355"/>
      <c r="CA35" s="355"/>
      <c r="CB35" s="355"/>
      <c r="CC35" s="355"/>
      <c r="CD35" s="355"/>
      <c r="CE35" s="355"/>
      <c r="CF35" s="355"/>
      <c r="CG35" s="355"/>
      <c r="CH35" s="355"/>
      <c r="CI35" s="355"/>
      <c r="CJ35" s="355"/>
      <c r="CK35" s="355"/>
      <c r="CL35" s="355"/>
      <c r="CM35" s="355"/>
      <c r="CN35" s="175"/>
      <c r="CO35" s="354">
        <f t="shared" ref="CO35:CO43" si="3">IF(CQ35="","",CO34+1)</f>
        <v>17</v>
      </c>
      <c r="CP35" s="354"/>
      <c r="CQ35" s="355" t="str">
        <f>IF('各会計、関係団体の財政状況及び健全化判断比率'!BS8="","",'各会計、関係団体の財政状況及び健全化判断比率'!BS8)</f>
        <v>（財）竜の子霊園</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f>IF(E36="","",C35+1)</f>
        <v>3</v>
      </c>
      <c r="D36" s="354"/>
      <c r="E36" s="355" t="str">
        <f>IF('各会計、関係団体の財政状況及び健全化判断比率'!B9="","",'各会計、関係団体の財政状況及び健全化判断比率'!B9)</f>
        <v>し尿浄化槽管理特別会計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王寺周辺広域休日応急診療施設組合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奈良県住宅新築資金等貸付金回収管理組合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奈良県後期高齢者医療広域連合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奈良県広域消防組合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山辺・県北西部広域環境衛生組合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9vYxgYOu1c1EyHbkOZI2eLR3NIKbkyqrQeP8wggYpL5T6d2O2UqvK87Z9qGJGMAC7V9FEo9NmXCJ0+R4o0yijw==" saltValue="AdJ4JToFm7pbuibci+qCI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1" orientation="landscape"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2179007</v>
      </c>
      <c r="S5" s="664"/>
      <c r="T5" s="664"/>
      <c r="U5" s="664"/>
      <c r="V5" s="664"/>
      <c r="W5" s="664"/>
      <c r="X5" s="664"/>
      <c r="Y5" s="689"/>
      <c r="Z5" s="702">
        <v>20.399999999999999</v>
      </c>
      <c r="AA5" s="702"/>
      <c r="AB5" s="702"/>
      <c r="AC5" s="702"/>
      <c r="AD5" s="703">
        <v>2065638</v>
      </c>
      <c r="AE5" s="703"/>
      <c r="AF5" s="703"/>
      <c r="AG5" s="703"/>
      <c r="AH5" s="703"/>
      <c r="AI5" s="703"/>
      <c r="AJ5" s="703"/>
      <c r="AK5" s="703"/>
      <c r="AL5" s="690">
        <v>37.799999999999997</v>
      </c>
      <c r="AM5" s="672"/>
      <c r="AN5" s="672"/>
      <c r="AO5" s="691"/>
      <c r="AP5" s="666" t="s">
        <v>216</v>
      </c>
      <c r="AQ5" s="667"/>
      <c r="AR5" s="667"/>
      <c r="AS5" s="667"/>
      <c r="AT5" s="667"/>
      <c r="AU5" s="667"/>
      <c r="AV5" s="667"/>
      <c r="AW5" s="667"/>
      <c r="AX5" s="667"/>
      <c r="AY5" s="667"/>
      <c r="AZ5" s="667"/>
      <c r="BA5" s="667"/>
      <c r="BB5" s="667"/>
      <c r="BC5" s="667"/>
      <c r="BD5" s="667"/>
      <c r="BE5" s="667"/>
      <c r="BF5" s="668"/>
      <c r="BG5" s="608">
        <v>2062590</v>
      </c>
      <c r="BH5" s="609"/>
      <c r="BI5" s="609"/>
      <c r="BJ5" s="609"/>
      <c r="BK5" s="609"/>
      <c r="BL5" s="609"/>
      <c r="BM5" s="609"/>
      <c r="BN5" s="610"/>
      <c r="BO5" s="646">
        <v>94.7</v>
      </c>
      <c r="BP5" s="646"/>
      <c r="BQ5" s="646"/>
      <c r="BR5" s="646"/>
      <c r="BS5" s="647" t="s">
        <v>122</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59834</v>
      </c>
      <c r="S6" s="609"/>
      <c r="T6" s="609"/>
      <c r="U6" s="609"/>
      <c r="V6" s="609"/>
      <c r="W6" s="609"/>
      <c r="X6" s="609"/>
      <c r="Y6" s="610"/>
      <c r="Z6" s="646">
        <v>0.6</v>
      </c>
      <c r="AA6" s="646"/>
      <c r="AB6" s="646"/>
      <c r="AC6" s="646"/>
      <c r="AD6" s="647">
        <v>59834</v>
      </c>
      <c r="AE6" s="647"/>
      <c r="AF6" s="647"/>
      <c r="AG6" s="647"/>
      <c r="AH6" s="647"/>
      <c r="AI6" s="647"/>
      <c r="AJ6" s="647"/>
      <c r="AK6" s="647"/>
      <c r="AL6" s="611">
        <v>1.1000000000000001</v>
      </c>
      <c r="AM6" s="612"/>
      <c r="AN6" s="612"/>
      <c r="AO6" s="648"/>
      <c r="AP6" s="605" t="s">
        <v>221</v>
      </c>
      <c r="AQ6" s="606"/>
      <c r="AR6" s="606"/>
      <c r="AS6" s="606"/>
      <c r="AT6" s="606"/>
      <c r="AU6" s="606"/>
      <c r="AV6" s="606"/>
      <c r="AW6" s="606"/>
      <c r="AX6" s="606"/>
      <c r="AY6" s="606"/>
      <c r="AZ6" s="606"/>
      <c r="BA6" s="606"/>
      <c r="BB6" s="606"/>
      <c r="BC6" s="606"/>
      <c r="BD6" s="606"/>
      <c r="BE6" s="606"/>
      <c r="BF6" s="607"/>
      <c r="BG6" s="608">
        <v>2062590</v>
      </c>
      <c r="BH6" s="609"/>
      <c r="BI6" s="609"/>
      <c r="BJ6" s="609"/>
      <c r="BK6" s="609"/>
      <c r="BL6" s="609"/>
      <c r="BM6" s="609"/>
      <c r="BN6" s="610"/>
      <c r="BO6" s="646">
        <v>94.7</v>
      </c>
      <c r="BP6" s="646"/>
      <c r="BQ6" s="646"/>
      <c r="BR6" s="646"/>
      <c r="BS6" s="647" t="s">
        <v>122</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98654</v>
      </c>
      <c r="CS6" s="609"/>
      <c r="CT6" s="609"/>
      <c r="CU6" s="609"/>
      <c r="CV6" s="609"/>
      <c r="CW6" s="609"/>
      <c r="CX6" s="609"/>
      <c r="CY6" s="610"/>
      <c r="CZ6" s="690">
        <v>1</v>
      </c>
      <c r="DA6" s="672"/>
      <c r="DB6" s="672"/>
      <c r="DC6" s="692"/>
      <c r="DD6" s="614" t="s">
        <v>122</v>
      </c>
      <c r="DE6" s="609"/>
      <c r="DF6" s="609"/>
      <c r="DG6" s="609"/>
      <c r="DH6" s="609"/>
      <c r="DI6" s="609"/>
      <c r="DJ6" s="609"/>
      <c r="DK6" s="609"/>
      <c r="DL6" s="609"/>
      <c r="DM6" s="609"/>
      <c r="DN6" s="609"/>
      <c r="DO6" s="609"/>
      <c r="DP6" s="610"/>
      <c r="DQ6" s="614">
        <v>98654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1275</v>
      </c>
      <c r="S7" s="609"/>
      <c r="T7" s="609"/>
      <c r="U7" s="609"/>
      <c r="V7" s="609"/>
      <c r="W7" s="609"/>
      <c r="X7" s="609"/>
      <c r="Y7" s="610"/>
      <c r="Z7" s="646">
        <v>0</v>
      </c>
      <c r="AA7" s="646"/>
      <c r="AB7" s="646"/>
      <c r="AC7" s="646"/>
      <c r="AD7" s="647">
        <v>1275</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1179568</v>
      </c>
      <c r="BH7" s="609"/>
      <c r="BI7" s="609"/>
      <c r="BJ7" s="609"/>
      <c r="BK7" s="609"/>
      <c r="BL7" s="609"/>
      <c r="BM7" s="609"/>
      <c r="BN7" s="610"/>
      <c r="BO7" s="646">
        <v>54.1</v>
      </c>
      <c r="BP7" s="646"/>
      <c r="BQ7" s="646"/>
      <c r="BR7" s="646"/>
      <c r="BS7" s="647" t="s">
        <v>122</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1330521</v>
      </c>
      <c r="CS7" s="609"/>
      <c r="CT7" s="609"/>
      <c r="CU7" s="609"/>
      <c r="CV7" s="609"/>
      <c r="CW7" s="609"/>
      <c r="CX7" s="609"/>
      <c r="CY7" s="610"/>
      <c r="CZ7" s="646">
        <v>13.2</v>
      </c>
      <c r="DA7" s="646"/>
      <c r="DB7" s="646"/>
      <c r="DC7" s="646"/>
      <c r="DD7" s="614">
        <v>96549</v>
      </c>
      <c r="DE7" s="609"/>
      <c r="DF7" s="609"/>
      <c r="DG7" s="609"/>
      <c r="DH7" s="609"/>
      <c r="DI7" s="609"/>
      <c r="DJ7" s="609"/>
      <c r="DK7" s="609"/>
      <c r="DL7" s="609"/>
      <c r="DM7" s="609"/>
      <c r="DN7" s="609"/>
      <c r="DO7" s="609"/>
      <c r="DP7" s="610"/>
      <c r="DQ7" s="614">
        <v>1154027</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35891</v>
      </c>
      <c r="S8" s="609"/>
      <c r="T8" s="609"/>
      <c r="U8" s="609"/>
      <c r="V8" s="609"/>
      <c r="W8" s="609"/>
      <c r="X8" s="609"/>
      <c r="Y8" s="610"/>
      <c r="Z8" s="646">
        <v>0.3</v>
      </c>
      <c r="AA8" s="646"/>
      <c r="AB8" s="646"/>
      <c r="AC8" s="646"/>
      <c r="AD8" s="647">
        <v>35891</v>
      </c>
      <c r="AE8" s="647"/>
      <c r="AF8" s="647"/>
      <c r="AG8" s="647"/>
      <c r="AH8" s="647"/>
      <c r="AI8" s="647"/>
      <c r="AJ8" s="647"/>
      <c r="AK8" s="647"/>
      <c r="AL8" s="611">
        <v>0.7</v>
      </c>
      <c r="AM8" s="612"/>
      <c r="AN8" s="612"/>
      <c r="AO8" s="648"/>
      <c r="AP8" s="605" t="s">
        <v>227</v>
      </c>
      <c r="AQ8" s="606"/>
      <c r="AR8" s="606"/>
      <c r="AS8" s="606"/>
      <c r="AT8" s="606"/>
      <c r="AU8" s="606"/>
      <c r="AV8" s="606"/>
      <c r="AW8" s="606"/>
      <c r="AX8" s="606"/>
      <c r="AY8" s="606"/>
      <c r="AZ8" s="606"/>
      <c r="BA8" s="606"/>
      <c r="BB8" s="606"/>
      <c r="BC8" s="606"/>
      <c r="BD8" s="606"/>
      <c r="BE8" s="606"/>
      <c r="BF8" s="607"/>
      <c r="BG8" s="608">
        <v>38681</v>
      </c>
      <c r="BH8" s="609"/>
      <c r="BI8" s="609"/>
      <c r="BJ8" s="609"/>
      <c r="BK8" s="609"/>
      <c r="BL8" s="609"/>
      <c r="BM8" s="609"/>
      <c r="BN8" s="610"/>
      <c r="BO8" s="646">
        <v>1.8</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3702727</v>
      </c>
      <c r="CS8" s="609"/>
      <c r="CT8" s="609"/>
      <c r="CU8" s="609"/>
      <c r="CV8" s="609"/>
      <c r="CW8" s="609"/>
      <c r="CX8" s="609"/>
      <c r="CY8" s="610"/>
      <c r="CZ8" s="646">
        <v>36.6</v>
      </c>
      <c r="DA8" s="646"/>
      <c r="DB8" s="646"/>
      <c r="DC8" s="646"/>
      <c r="DD8" s="614">
        <v>5302</v>
      </c>
      <c r="DE8" s="609"/>
      <c r="DF8" s="609"/>
      <c r="DG8" s="609"/>
      <c r="DH8" s="609"/>
      <c r="DI8" s="609"/>
      <c r="DJ8" s="609"/>
      <c r="DK8" s="609"/>
      <c r="DL8" s="609"/>
      <c r="DM8" s="609"/>
      <c r="DN8" s="609"/>
      <c r="DO8" s="609"/>
      <c r="DP8" s="610"/>
      <c r="DQ8" s="614">
        <v>1811077</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39301</v>
      </c>
      <c r="S9" s="609"/>
      <c r="T9" s="609"/>
      <c r="U9" s="609"/>
      <c r="V9" s="609"/>
      <c r="W9" s="609"/>
      <c r="X9" s="609"/>
      <c r="Y9" s="610"/>
      <c r="Z9" s="646">
        <v>0.4</v>
      </c>
      <c r="AA9" s="646"/>
      <c r="AB9" s="646"/>
      <c r="AC9" s="646"/>
      <c r="AD9" s="647">
        <v>39301</v>
      </c>
      <c r="AE9" s="647"/>
      <c r="AF9" s="647"/>
      <c r="AG9" s="647"/>
      <c r="AH9" s="647"/>
      <c r="AI9" s="647"/>
      <c r="AJ9" s="647"/>
      <c r="AK9" s="647"/>
      <c r="AL9" s="611">
        <v>0.7</v>
      </c>
      <c r="AM9" s="612"/>
      <c r="AN9" s="612"/>
      <c r="AO9" s="648"/>
      <c r="AP9" s="605" t="s">
        <v>230</v>
      </c>
      <c r="AQ9" s="606"/>
      <c r="AR9" s="606"/>
      <c r="AS9" s="606"/>
      <c r="AT9" s="606"/>
      <c r="AU9" s="606"/>
      <c r="AV9" s="606"/>
      <c r="AW9" s="606"/>
      <c r="AX9" s="606"/>
      <c r="AY9" s="606"/>
      <c r="AZ9" s="606"/>
      <c r="BA9" s="606"/>
      <c r="BB9" s="606"/>
      <c r="BC9" s="606"/>
      <c r="BD9" s="606"/>
      <c r="BE9" s="606"/>
      <c r="BF9" s="607"/>
      <c r="BG9" s="608">
        <v>1106129</v>
      </c>
      <c r="BH9" s="609"/>
      <c r="BI9" s="609"/>
      <c r="BJ9" s="609"/>
      <c r="BK9" s="609"/>
      <c r="BL9" s="609"/>
      <c r="BM9" s="609"/>
      <c r="BN9" s="610"/>
      <c r="BO9" s="646">
        <v>50.8</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1214276</v>
      </c>
      <c r="CS9" s="609"/>
      <c r="CT9" s="609"/>
      <c r="CU9" s="609"/>
      <c r="CV9" s="609"/>
      <c r="CW9" s="609"/>
      <c r="CX9" s="609"/>
      <c r="CY9" s="610"/>
      <c r="CZ9" s="646">
        <v>12</v>
      </c>
      <c r="DA9" s="646"/>
      <c r="DB9" s="646"/>
      <c r="DC9" s="646"/>
      <c r="DD9" s="614">
        <v>116333</v>
      </c>
      <c r="DE9" s="609"/>
      <c r="DF9" s="609"/>
      <c r="DG9" s="609"/>
      <c r="DH9" s="609"/>
      <c r="DI9" s="609"/>
      <c r="DJ9" s="609"/>
      <c r="DK9" s="609"/>
      <c r="DL9" s="609"/>
      <c r="DM9" s="609"/>
      <c r="DN9" s="609"/>
      <c r="DO9" s="609"/>
      <c r="DP9" s="610"/>
      <c r="DQ9" s="614">
        <v>781231</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21922</v>
      </c>
      <c r="BH10" s="609"/>
      <c r="BI10" s="609"/>
      <c r="BJ10" s="609"/>
      <c r="BK10" s="609"/>
      <c r="BL10" s="609"/>
      <c r="BM10" s="609"/>
      <c r="BN10" s="610"/>
      <c r="BO10" s="646">
        <v>1</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459610</v>
      </c>
      <c r="S11" s="609"/>
      <c r="T11" s="609"/>
      <c r="U11" s="609"/>
      <c r="V11" s="609"/>
      <c r="W11" s="609"/>
      <c r="X11" s="609"/>
      <c r="Y11" s="610"/>
      <c r="Z11" s="611">
        <v>4.3</v>
      </c>
      <c r="AA11" s="612"/>
      <c r="AB11" s="612"/>
      <c r="AC11" s="613"/>
      <c r="AD11" s="614">
        <v>459610</v>
      </c>
      <c r="AE11" s="609"/>
      <c r="AF11" s="609"/>
      <c r="AG11" s="609"/>
      <c r="AH11" s="609"/>
      <c r="AI11" s="609"/>
      <c r="AJ11" s="609"/>
      <c r="AK11" s="610"/>
      <c r="AL11" s="611">
        <v>8.4</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12836</v>
      </c>
      <c r="BH11" s="609"/>
      <c r="BI11" s="609"/>
      <c r="BJ11" s="609"/>
      <c r="BK11" s="609"/>
      <c r="BL11" s="609"/>
      <c r="BM11" s="609"/>
      <c r="BN11" s="610"/>
      <c r="BO11" s="646">
        <v>0.6</v>
      </c>
      <c r="BP11" s="646"/>
      <c r="BQ11" s="646"/>
      <c r="BR11" s="646"/>
      <c r="BS11" s="647" t="s">
        <v>122</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35194</v>
      </c>
      <c r="CS11" s="609"/>
      <c r="CT11" s="609"/>
      <c r="CU11" s="609"/>
      <c r="CV11" s="609"/>
      <c r="CW11" s="609"/>
      <c r="CX11" s="609"/>
      <c r="CY11" s="610"/>
      <c r="CZ11" s="646">
        <v>0.3</v>
      </c>
      <c r="DA11" s="646"/>
      <c r="DB11" s="646"/>
      <c r="DC11" s="646"/>
      <c r="DD11" s="614" t="s">
        <v>122</v>
      </c>
      <c r="DE11" s="609"/>
      <c r="DF11" s="609"/>
      <c r="DG11" s="609"/>
      <c r="DH11" s="609"/>
      <c r="DI11" s="609"/>
      <c r="DJ11" s="609"/>
      <c r="DK11" s="609"/>
      <c r="DL11" s="609"/>
      <c r="DM11" s="609"/>
      <c r="DN11" s="609"/>
      <c r="DO11" s="609"/>
      <c r="DP11" s="610"/>
      <c r="DQ11" s="614">
        <v>34186</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764610</v>
      </c>
      <c r="BH12" s="609"/>
      <c r="BI12" s="609"/>
      <c r="BJ12" s="609"/>
      <c r="BK12" s="609"/>
      <c r="BL12" s="609"/>
      <c r="BM12" s="609"/>
      <c r="BN12" s="610"/>
      <c r="BO12" s="646">
        <v>35.1</v>
      </c>
      <c r="BP12" s="646"/>
      <c r="BQ12" s="646"/>
      <c r="BR12" s="646"/>
      <c r="BS12" s="647" t="s">
        <v>122</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55629</v>
      </c>
      <c r="CS12" s="609"/>
      <c r="CT12" s="609"/>
      <c r="CU12" s="609"/>
      <c r="CV12" s="609"/>
      <c r="CW12" s="609"/>
      <c r="CX12" s="609"/>
      <c r="CY12" s="610"/>
      <c r="CZ12" s="646">
        <v>0.6</v>
      </c>
      <c r="DA12" s="646"/>
      <c r="DB12" s="646"/>
      <c r="DC12" s="646"/>
      <c r="DD12" s="614">
        <v>134</v>
      </c>
      <c r="DE12" s="609"/>
      <c r="DF12" s="609"/>
      <c r="DG12" s="609"/>
      <c r="DH12" s="609"/>
      <c r="DI12" s="609"/>
      <c r="DJ12" s="609"/>
      <c r="DK12" s="609"/>
      <c r="DL12" s="609"/>
      <c r="DM12" s="609"/>
      <c r="DN12" s="609"/>
      <c r="DO12" s="609"/>
      <c r="DP12" s="610"/>
      <c r="DQ12" s="614">
        <v>45469</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764610</v>
      </c>
      <c r="BH13" s="609"/>
      <c r="BI13" s="609"/>
      <c r="BJ13" s="609"/>
      <c r="BK13" s="609"/>
      <c r="BL13" s="609"/>
      <c r="BM13" s="609"/>
      <c r="BN13" s="610"/>
      <c r="BO13" s="646">
        <v>35.1</v>
      </c>
      <c r="BP13" s="646"/>
      <c r="BQ13" s="646"/>
      <c r="BR13" s="646"/>
      <c r="BS13" s="647" t="s">
        <v>122</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1641538</v>
      </c>
      <c r="CS13" s="609"/>
      <c r="CT13" s="609"/>
      <c r="CU13" s="609"/>
      <c r="CV13" s="609"/>
      <c r="CW13" s="609"/>
      <c r="CX13" s="609"/>
      <c r="CY13" s="610"/>
      <c r="CZ13" s="646">
        <v>16.2</v>
      </c>
      <c r="DA13" s="646"/>
      <c r="DB13" s="646"/>
      <c r="DC13" s="646"/>
      <c r="DD13" s="614">
        <v>961672</v>
      </c>
      <c r="DE13" s="609"/>
      <c r="DF13" s="609"/>
      <c r="DG13" s="609"/>
      <c r="DH13" s="609"/>
      <c r="DI13" s="609"/>
      <c r="DJ13" s="609"/>
      <c r="DK13" s="609"/>
      <c r="DL13" s="609"/>
      <c r="DM13" s="609"/>
      <c r="DN13" s="609"/>
      <c r="DO13" s="609"/>
      <c r="DP13" s="610"/>
      <c r="DQ13" s="614">
        <v>571024</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1382</v>
      </c>
      <c r="S14" s="609"/>
      <c r="T14" s="609"/>
      <c r="U14" s="609"/>
      <c r="V14" s="609"/>
      <c r="W14" s="609"/>
      <c r="X14" s="609"/>
      <c r="Y14" s="610"/>
      <c r="Z14" s="646">
        <v>0</v>
      </c>
      <c r="AA14" s="646"/>
      <c r="AB14" s="646"/>
      <c r="AC14" s="646"/>
      <c r="AD14" s="647">
        <v>1382</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53437</v>
      </c>
      <c r="BH14" s="609"/>
      <c r="BI14" s="609"/>
      <c r="BJ14" s="609"/>
      <c r="BK14" s="609"/>
      <c r="BL14" s="609"/>
      <c r="BM14" s="609"/>
      <c r="BN14" s="610"/>
      <c r="BO14" s="646">
        <v>2.5</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309544</v>
      </c>
      <c r="CS14" s="609"/>
      <c r="CT14" s="609"/>
      <c r="CU14" s="609"/>
      <c r="CV14" s="609"/>
      <c r="CW14" s="609"/>
      <c r="CX14" s="609"/>
      <c r="CY14" s="610"/>
      <c r="CZ14" s="646">
        <v>3.1</v>
      </c>
      <c r="DA14" s="646"/>
      <c r="DB14" s="646"/>
      <c r="DC14" s="646"/>
      <c r="DD14" s="614">
        <v>259</v>
      </c>
      <c r="DE14" s="609"/>
      <c r="DF14" s="609"/>
      <c r="DG14" s="609"/>
      <c r="DH14" s="609"/>
      <c r="DI14" s="609"/>
      <c r="DJ14" s="609"/>
      <c r="DK14" s="609"/>
      <c r="DL14" s="609"/>
      <c r="DM14" s="609"/>
      <c r="DN14" s="609"/>
      <c r="DO14" s="609"/>
      <c r="DP14" s="610"/>
      <c r="DQ14" s="614">
        <v>306944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64975</v>
      </c>
      <c r="BH15" s="609"/>
      <c r="BI15" s="609"/>
      <c r="BJ15" s="609"/>
      <c r="BK15" s="609"/>
      <c r="BL15" s="609"/>
      <c r="BM15" s="609"/>
      <c r="BN15" s="610"/>
      <c r="BO15" s="646">
        <v>3</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953358</v>
      </c>
      <c r="CS15" s="609"/>
      <c r="CT15" s="609"/>
      <c r="CU15" s="609"/>
      <c r="CV15" s="609"/>
      <c r="CW15" s="609"/>
      <c r="CX15" s="609"/>
      <c r="CY15" s="610"/>
      <c r="CZ15" s="646">
        <v>9.4</v>
      </c>
      <c r="DA15" s="646"/>
      <c r="DB15" s="646"/>
      <c r="DC15" s="646"/>
      <c r="DD15" s="614">
        <v>49156</v>
      </c>
      <c r="DE15" s="609"/>
      <c r="DF15" s="609"/>
      <c r="DG15" s="609"/>
      <c r="DH15" s="609"/>
      <c r="DI15" s="609"/>
      <c r="DJ15" s="609"/>
      <c r="DK15" s="609"/>
      <c r="DL15" s="609"/>
      <c r="DM15" s="609"/>
      <c r="DN15" s="609"/>
      <c r="DO15" s="609"/>
      <c r="DP15" s="610"/>
      <c r="DQ15" s="614">
        <v>813495</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10120</v>
      </c>
      <c r="S16" s="609"/>
      <c r="T16" s="609"/>
      <c r="U16" s="609"/>
      <c r="V16" s="609"/>
      <c r="W16" s="609"/>
      <c r="X16" s="609"/>
      <c r="Y16" s="610"/>
      <c r="Z16" s="646">
        <v>0.1</v>
      </c>
      <c r="AA16" s="646"/>
      <c r="AB16" s="646"/>
      <c r="AC16" s="646"/>
      <c r="AD16" s="647">
        <v>10120</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16135</v>
      </c>
      <c r="S17" s="609"/>
      <c r="T17" s="609"/>
      <c r="U17" s="609"/>
      <c r="V17" s="609"/>
      <c r="W17" s="609"/>
      <c r="X17" s="609"/>
      <c r="Y17" s="610"/>
      <c r="Z17" s="646">
        <v>0.2</v>
      </c>
      <c r="AA17" s="646"/>
      <c r="AB17" s="646"/>
      <c r="AC17" s="646"/>
      <c r="AD17" s="647">
        <v>16135</v>
      </c>
      <c r="AE17" s="647"/>
      <c r="AF17" s="647"/>
      <c r="AG17" s="647"/>
      <c r="AH17" s="647"/>
      <c r="AI17" s="647"/>
      <c r="AJ17" s="647"/>
      <c r="AK17" s="647"/>
      <c r="AL17" s="611">
        <v>0.3</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762896</v>
      </c>
      <c r="CS17" s="609"/>
      <c r="CT17" s="609"/>
      <c r="CU17" s="609"/>
      <c r="CV17" s="609"/>
      <c r="CW17" s="609"/>
      <c r="CX17" s="609"/>
      <c r="CY17" s="610"/>
      <c r="CZ17" s="646">
        <v>7.6</v>
      </c>
      <c r="DA17" s="646"/>
      <c r="DB17" s="646"/>
      <c r="DC17" s="646"/>
      <c r="DD17" s="614" t="s">
        <v>122</v>
      </c>
      <c r="DE17" s="609"/>
      <c r="DF17" s="609"/>
      <c r="DG17" s="609"/>
      <c r="DH17" s="609"/>
      <c r="DI17" s="609"/>
      <c r="DJ17" s="609"/>
      <c r="DK17" s="609"/>
      <c r="DL17" s="609"/>
      <c r="DM17" s="609"/>
      <c r="DN17" s="609"/>
      <c r="DO17" s="609"/>
      <c r="DP17" s="610"/>
      <c r="DQ17" s="614">
        <v>694028</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25121</v>
      </c>
      <c r="S18" s="609"/>
      <c r="T18" s="609"/>
      <c r="U18" s="609"/>
      <c r="V18" s="609"/>
      <c r="W18" s="609"/>
      <c r="X18" s="609"/>
      <c r="Y18" s="610"/>
      <c r="Z18" s="646">
        <v>0.2</v>
      </c>
      <c r="AA18" s="646"/>
      <c r="AB18" s="646"/>
      <c r="AC18" s="646"/>
      <c r="AD18" s="647">
        <v>25121</v>
      </c>
      <c r="AE18" s="647"/>
      <c r="AF18" s="647"/>
      <c r="AG18" s="647"/>
      <c r="AH18" s="647"/>
      <c r="AI18" s="647"/>
      <c r="AJ18" s="647"/>
      <c r="AK18" s="647"/>
      <c r="AL18" s="611">
        <v>0.5</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24863</v>
      </c>
      <c r="S19" s="609"/>
      <c r="T19" s="609"/>
      <c r="U19" s="609"/>
      <c r="V19" s="609"/>
      <c r="W19" s="609"/>
      <c r="X19" s="609"/>
      <c r="Y19" s="610"/>
      <c r="Z19" s="646">
        <v>0.2</v>
      </c>
      <c r="AA19" s="646"/>
      <c r="AB19" s="646"/>
      <c r="AC19" s="646"/>
      <c r="AD19" s="647">
        <v>24863</v>
      </c>
      <c r="AE19" s="647"/>
      <c r="AF19" s="647"/>
      <c r="AG19" s="647"/>
      <c r="AH19" s="647"/>
      <c r="AI19" s="647"/>
      <c r="AJ19" s="647"/>
      <c r="AK19" s="647"/>
      <c r="AL19" s="611">
        <v>0.5</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116417</v>
      </c>
      <c r="BH19" s="609"/>
      <c r="BI19" s="609"/>
      <c r="BJ19" s="609"/>
      <c r="BK19" s="609"/>
      <c r="BL19" s="609"/>
      <c r="BM19" s="609"/>
      <c r="BN19" s="610"/>
      <c r="BO19" s="646">
        <v>5.3</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258</v>
      </c>
      <c r="S20" s="609"/>
      <c r="T20" s="609"/>
      <c r="U20" s="609"/>
      <c r="V20" s="609"/>
      <c r="W20" s="609"/>
      <c r="X20" s="609"/>
      <c r="Y20" s="610"/>
      <c r="Z20" s="646">
        <v>0</v>
      </c>
      <c r="AA20" s="646"/>
      <c r="AB20" s="646"/>
      <c r="AC20" s="646"/>
      <c r="AD20" s="647">
        <v>258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116417</v>
      </c>
      <c r="BH20" s="609"/>
      <c r="BI20" s="609"/>
      <c r="BJ20" s="609"/>
      <c r="BK20" s="609"/>
      <c r="BL20" s="609"/>
      <c r="BM20" s="609"/>
      <c r="BN20" s="610"/>
      <c r="BO20" s="646">
        <v>5.3</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10104337</v>
      </c>
      <c r="CS20" s="609"/>
      <c r="CT20" s="609"/>
      <c r="CU20" s="609"/>
      <c r="CV20" s="609"/>
      <c r="CW20" s="609"/>
      <c r="CX20" s="609"/>
      <c r="CY20" s="610"/>
      <c r="CZ20" s="646">
        <v>100</v>
      </c>
      <c r="DA20" s="646"/>
      <c r="DB20" s="646"/>
      <c r="DC20" s="646"/>
      <c r="DD20" s="614">
        <v>1229405</v>
      </c>
      <c r="DE20" s="609"/>
      <c r="DF20" s="609"/>
      <c r="DG20" s="609"/>
      <c r="DH20" s="609"/>
      <c r="DI20" s="609"/>
      <c r="DJ20" s="609"/>
      <c r="DK20" s="609"/>
      <c r="DL20" s="609"/>
      <c r="DM20" s="609"/>
      <c r="DN20" s="609"/>
      <c r="DO20" s="609"/>
      <c r="DP20" s="610"/>
      <c r="DQ20" s="614">
        <v>6310135</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3010306</v>
      </c>
      <c r="S21" s="609"/>
      <c r="T21" s="609"/>
      <c r="U21" s="609"/>
      <c r="V21" s="609"/>
      <c r="W21" s="609"/>
      <c r="X21" s="609"/>
      <c r="Y21" s="610"/>
      <c r="Z21" s="646">
        <v>28.2</v>
      </c>
      <c r="AA21" s="646"/>
      <c r="AB21" s="646"/>
      <c r="AC21" s="646"/>
      <c r="AD21" s="647">
        <v>2723793</v>
      </c>
      <c r="AE21" s="647"/>
      <c r="AF21" s="647"/>
      <c r="AG21" s="647"/>
      <c r="AH21" s="647"/>
      <c r="AI21" s="647"/>
      <c r="AJ21" s="647"/>
      <c r="AK21" s="647"/>
      <c r="AL21" s="611">
        <v>49.8</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3048</v>
      </c>
      <c r="BH21" s="609"/>
      <c r="BI21" s="609"/>
      <c r="BJ21" s="609"/>
      <c r="BK21" s="609"/>
      <c r="BL21" s="609"/>
      <c r="BM21" s="609"/>
      <c r="BN21" s="610"/>
      <c r="BO21" s="646">
        <v>0.1</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2723793</v>
      </c>
      <c r="S22" s="609"/>
      <c r="T22" s="609"/>
      <c r="U22" s="609"/>
      <c r="V22" s="609"/>
      <c r="W22" s="609"/>
      <c r="X22" s="609"/>
      <c r="Y22" s="610"/>
      <c r="Z22" s="646">
        <v>25.5</v>
      </c>
      <c r="AA22" s="646"/>
      <c r="AB22" s="646"/>
      <c r="AC22" s="646"/>
      <c r="AD22" s="647">
        <v>2723793</v>
      </c>
      <c r="AE22" s="647"/>
      <c r="AF22" s="647"/>
      <c r="AG22" s="647"/>
      <c r="AH22" s="647"/>
      <c r="AI22" s="647"/>
      <c r="AJ22" s="647"/>
      <c r="AK22" s="647"/>
      <c r="AL22" s="611">
        <v>49.8</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286513</v>
      </c>
      <c r="S23" s="609"/>
      <c r="T23" s="609"/>
      <c r="U23" s="609"/>
      <c r="V23" s="609"/>
      <c r="W23" s="609"/>
      <c r="X23" s="609"/>
      <c r="Y23" s="610"/>
      <c r="Z23" s="646">
        <v>2.7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113369</v>
      </c>
      <c r="BH23" s="609"/>
      <c r="BI23" s="609"/>
      <c r="BJ23" s="609"/>
      <c r="BK23" s="609"/>
      <c r="BL23" s="609"/>
      <c r="BM23" s="609"/>
      <c r="BN23" s="610"/>
      <c r="BO23" s="646">
        <v>5.2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4564986</v>
      </c>
      <c r="CS24" s="664"/>
      <c r="CT24" s="664"/>
      <c r="CU24" s="664"/>
      <c r="CV24" s="664"/>
      <c r="CW24" s="664"/>
      <c r="CX24" s="664"/>
      <c r="CY24" s="689"/>
      <c r="CZ24" s="690">
        <v>45.2</v>
      </c>
      <c r="DA24" s="672"/>
      <c r="DB24" s="672"/>
      <c r="DC24" s="692"/>
      <c r="DD24" s="688">
        <v>2810953</v>
      </c>
      <c r="DE24" s="664"/>
      <c r="DF24" s="664"/>
      <c r="DG24" s="664"/>
      <c r="DH24" s="664"/>
      <c r="DI24" s="664"/>
      <c r="DJ24" s="664"/>
      <c r="DK24" s="689"/>
      <c r="DL24" s="688">
        <v>2673481</v>
      </c>
      <c r="DM24" s="664"/>
      <c r="DN24" s="664"/>
      <c r="DO24" s="664"/>
      <c r="DP24" s="664"/>
      <c r="DQ24" s="664"/>
      <c r="DR24" s="664"/>
      <c r="DS24" s="664"/>
      <c r="DT24" s="664"/>
      <c r="DU24" s="664"/>
      <c r="DV24" s="689"/>
      <c r="DW24" s="690">
        <v>48.5</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5837982</v>
      </c>
      <c r="S25" s="609"/>
      <c r="T25" s="609"/>
      <c r="U25" s="609"/>
      <c r="V25" s="609"/>
      <c r="W25" s="609"/>
      <c r="X25" s="609"/>
      <c r="Y25" s="610"/>
      <c r="Z25" s="646">
        <v>54.6</v>
      </c>
      <c r="AA25" s="646"/>
      <c r="AB25" s="646"/>
      <c r="AC25" s="646"/>
      <c r="AD25" s="647">
        <v>5438100</v>
      </c>
      <c r="AE25" s="647"/>
      <c r="AF25" s="647"/>
      <c r="AG25" s="647"/>
      <c r="AH25" s="647"/>
      <c r="AI25" s="647"/>
      <c r="AJ25" s="647"/>
      <c r="AK25" s="647"/>
      <c r="AL25" s="611">
        <v>99.4</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1692000</v>
      </c>
      <c r="CS25" s="621"/>
      <c r="CT25" s="621"/>
      <c r="CU25" s="621"/>
      <c r="CV25" s="621"/>
      <c r="CW25" s="621"/>
      <c r="CX25" s="621"/>
      <c r="CY25" s="622"/>
      <c r="CZ25" s="611">
        <v>16.7</v>
      </c>
      <c r="DA25" s="623"/>
      <c r="DB25" s="623"/>
      <c r="DC25" s="624"/>
      <c r="DD25" s="614">
        <v>1559372</v>
      </c>
      <c r="DE25" s="621"/>
      <c r="DF25" s="621"/>
      <c r="DG25" s="621"/>
      <c r="DH25" s="621"/>
      <c r="DI25" s="621"/>
      <c r="DJ25" s="621"/>
      <c r="DK25" s="622"/>
      <c r="DL25" s="614">
        <v>1438070</v>
      </c>
      <c r="DM25" s="621"/>
      <c r="DN25" s="621"/>
      <c r="DO25" s="621"/>
      <c r="DP25" s="621"/>
      <c r="DQ25" s="621"/>
      <c r="DR25" s="621"/>
      <c r="DS25" s="621"/>
      <c r="DT25" s="621"/>
      <c r="DU25" s="621"/>
      <c r="DV25" s="622"/>
      <c r="DW25" s="611">
        <v>26.1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1917</v>
      </c>
      <c r="S26" s="609"/>
      <c r="T26" s="609"/>
      <c r="U26" s="609"/>
      <c r="V26" s="609"/>
      <c r="W26" s="609"/>
      <c r="X26" s="609"/>
      <c r="Y26" s="610"/>
      <c r="Z26" s="646">
        <v>0</v>
      </c>
      <c r="AA26" s="646"/>
      <c r="AB26" s="646"/>
      <c r="AC26" s="646"/>
      <c r="AD26" s="647">
        <v>1917</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1060327</v>
      </c>
      <c r="CS26" s="609"/>
      <c r="CT26" s="609"/>
      <c r="CU26" s="609"/>
      <c r="CV26" s="609"/>
      <c r="CW26" s="609"/>
      <c r="CX26" s="609"/>
      <c r="CY26" s="610"/>
      <c r="CZ26" s="611">
        <v>10.5</v>
      </c>
      <c r="DA26" s="623"/>
      <c r="DB26" s="623"/>
      <c r="DC26" s="624"/>
      <c r="DD26" s="614">
        <v>948686</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58686</v>
      </c>
      <c r="S27" s="609"/>
      <c r="T27" s="609"/>
      <c r="U27" s="609"/>
      <c r="V27" s="609"/>
      <c r="W27" s="609"/>
      <c r="X27" s="609"/>
      <c r="Y27" s="610"/>
      <c r="Z27" s="646">
        <v>0.5</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2179007</v>
      </c>
      <c r="BH27" s="609"/>
      <c r="BI27" s="609"/>
      <c r="BJ27" s="609"/>
      <c r="BK27" s="609"/>
      <c r="BL27" s="609"/>
      <c r="BM27" s="609"/>
      <c r="BN27" s="610"/>
      <c r="BO27" s="646">
        <v>100</v>
      </c>
      <c r="BP27" s="646"/>
      <c r="BQ27" s="646"/>
      <c r="BR27" s="646"/>
      <c r="BS27" s="647" t="s">
        <v>122</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2110090</v>
      </c>
      <c r="CS27" s="621"/>
      <c r="CT27" s="621"/>
      <c r="CU27" s="621"/>
      <c r="CV27" s="621"/>
      <c r="CW27" s="621"/>
      <c r="CX27" s="621"/>
      <c r="CY27" s="622"/>
      <c r="CZ27" s="611">
        <v>20.9</v>
      </c>
      <c r="DA27" s="623"/>
      <c r="DB27" s="623"/>
      <c r="DC27" s="624"/>
      <c r="DD27" s="614">
        <v>557553</v>
      </c>
      <c r="DE27" s="621"/>
      <c r="DF27" s="621"/>
      <c r="DG27" s="621"/>
      <c r="DH27" s="621"/>
      <c r="DI27" s="621"/>
      <c r="DJ27" s="621"/>
      <c r="DK27" s="622"/>
      <c r="DL27" s="614">
        <v>541383</v>
      </c>
      <c r="DM27" s="621"/>
      <c r="DN27" s="621"/>
      <c r="DO27" s="621"/>
      <c r="DP27" s="621"/>
      <c r="DQ27" s="621"/>
      <c r="DR27" s="621"/>
      <c r="DS27" s="621"/>
      <c r="DT27" s="621"/>
      <c r="DU27" s="621"/>
      <c r="DV27" s="622"/>
      <c r="DW27" s="611">
        <v>9.8000000000000007</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201229</v>
      </c>
      <c r="S28" s="609"/>
      <c r="T28" s="609"/>
      <c r="U28" s="609"/>
      <c r="V28" s="609"/>
      <c r="W28" s="609"/>
      <c r="X28" s="609"/>
      <c r="Y28" s="610"/>
      <c r="Z28" s="646">
        <v>1.9</v>
      </c>
      <c r="AA28" s="646"/>
      <c r="AB28" s="646"/>
      <c r="AC28" s="646"/>
      <c r="AD28" s="647">
        <v>24407</v>
      </c>
      <c r="AE28" s="647"/>
      <c r="AF28" s="647"/>
      <c r="AG28" s="647"/>
      <c r="AH28" s="647"/>
      <c r="AI28" s="647"/>
      <c r="AJ28" s="647"/>
      <c r="AK28" s="647"/>
      <c r="AL28" s="611">
        <v>0.4</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762896</v>
      </c>
      <c r="CS28" s="609"/>
      <c r="CT28" s="609"/>
      <c r="CU28" s="609"/>
      <c r="CV28" s="609"/>
      <c r="CW28" s="609"/>
      <c r="CX28" s="609"/>
      <c r="CY28" s="610"/>
      <c r="CZ28" s="611">
        <v>7.6</v>
      </c>
      <c r="DA28" s="623"/>
      <c r="DB28" s="623"/>
      <c r="DC28" s="624"/>
      <c r="DD28" s="614">
        <v>694028</v>
      </c>
      <c r="DE28" s="609"/>
      <c r="DF28" s="609"/>
      <c r="DG28" s="609"/>
      <c r="DH28" s="609"/>
      <c r="DI28" s="609"/>
      <c r="DJ28" s="609"/>
      <c r="DK28" s="610"/>
      <c r="DL28" s="614">
        <v>694028</v>
      </c>
      <c r="DM28" s="609"/>
      <c r="DN28" s="609"/>
      <c r="DO28" s="609"/>
      <c r="DP28" s="609"/>
      <c r="DQ28" s="609"/>
      <c r="DR28" s="609"/>
      <c r="DS28" s="609"/>
      <c r="DT28" s="609"/>
      <c r="DU28" s="609"/>
      <c r="DV28" s="610"/>
      <c r="DW28" s="611">
        <v>12.6</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23184</v>
      </c>
      <c r="S29" s="609"/>
      <c r="T29" s="609"/>
      <c r="U29" s="609"/>
      <c r="V29" s="609"/>
      <c r="W29" s="609"/>
      <c r="X29" s="609"/>
      <c r="Y29" s="610"/>
      <c r="Z29" s="646">
        <v>0.2</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762895</v>
      </c>
      <c r="CS29" s="621"/>
      <c r="CT29" s="621"/>
      <c r="CU29" s="621"/>
      <c r="CV29" s="621"/>
      <c r="CW29" s="621"/>
      <c r="CX29" s="621"/>
      <c r="CY29" s="622"/>
      <c r="CZ29" s="611">
        <v>7.6</v>
      </c>
      <c r="DA29" s="623"/>
      <c r="DB29" s="623"/>
      <c r="DC29" s="624"/>
      <c r="DD29" s="614">
        <v>694027</v>
      </c>
      <c r="DE29" s="621"/>
      <c r="DF29" s="621"/>
      <c r="DG29" s="621"/>
      <c r="DH29" s="621"/>
      <c r="DI29" s="621"/>
      <c r="DJ29" s="621"/>
      <c r="DK29" s="622"/>
      <c r="DL29" s="614">
        <v>694027</v>
      </c>
      <c r="DM29" s="621"/>
      <c r="DN29" s="621"/>
      <c r="DO29" s="621"/>
      <c r="DP29" s="621"/>
      <c r="DQ29" s="621"/>
      <c r="DR29" s="621"/>
      <c r="DS29" s="621"/>
      <c r="DT29" s="621"/>
      <c r="DU29" s="621"/>
      <c r="DV29" s="622"/>
      <c r="DW29" s="611">
        <v>12.6</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1964123</v>
      </c>
      <c r="S30" s="609"/>
      <c r="T30" s="609"/>
      <c r="U30" s="609"/>
      <c r="V30" s="609"/>
      <c r="W30" s="609"/>
      <c r="X30" s="609"/>
      <c r="Y30" s="610"/>
      <c r="Z30" s="646">
        <v>18.399999999999999</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725983</v>
      </c>
      <c r="CS30" s="609"/>
      <c r="CT30" s="609"/>
      <c r="CU30" s="609"/>
      <c r="CV30" s="609"/>
      <c r="CW30" s="609"/>
      <c r="CX30" s="609"/>
      <c r="CY30" s="610"/>
      <c r="CZ30" s="611">
        <v>7.2</v>
      </c>
      <c r="DA30" s="623"/>
      <c r="DB30" s="623"/>
      <c r="DC30" s="624"/>
      <c r="DD30" s="614">
        <v>657115</v>
      </c>
      <c r="DE30" s="609"/>
      <c r="DF30" s="609"/>
      <c r="DG30" s="609"/>
      <c r="DH30" s="609"/>
      <c r="DI30" s="609"/>
      <c r="DJ30" s="609"/>
      <c r="DK30" s="610"/>
      <c r="DL30" s="614">
        <v>657115</v>
      </c>
      <c r="DM30" s="609"/>
      <c r="DN30" s="609"/>
      <c r="DO30" s="609"/>
      <c r="DP30" s="609"/>
      <c r="DQ30" s="609"/>
      <c r="DR30" s="609"/>
      <c r="DS30" s="609"/>
      <c r="DT30" s="609"/>
      <c r="DU30" s="609"/>
      <c r="DV30" s="610"/>
      <c r="DW30" s="611">
        <v>11.9</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97.8</v>
      </c>
      <c r="BN31" s="671"/>
      <c r="BO31" s="671"/>
      <c r="BP31" s="671"/>
      <c r="BQ31" s="673"/>
      <c r="BR31" s="670">
        <v>99.6</v>
      </c>
      <c r="BS31" s="671"/>
      <c r="BT31" s="671"/>
      <c r="BU31" s="671"/>
      <c r="BV31" s="671"/>
      <c r="BW31" s="671"/>
      <c r="BX31" s="672">
        <v>97.4</v>
      </c>
      <c r="BY31" s="671"/>
      <c r="BZ31" s="671"/>
      <c r="CA31" s="671"/>
      <c r="CB31" s="673"/>
      <c r="CD31" s="629"/>
      <c r="CE31" s="630"/>
      <c r="CF31" s="605" t="s">
        <v>300</v>
      </c>
      <c r="CG31" s="606"/>
      <c r="CH31" s="606"/>
      <c r="CI31" s="606"/>
      <c r="CJ31" s="606"/>
      <c r="CK31" s="606"/>
      <c r="CL31" s="606"/>
      <c r="CM31" s="606"/>
      <c r="CN31" s="606"/>
      <c r="CO31" s="606"/>
      <c r="CP31" s="606"/>
      <c r="CQ31" s="607"/>
      <c r="CR31" s="608">
        <v>36912</v>
      </c>
      <c r="CS31" s="621"/>
      <c r="CT31" s="621"/>
      <c r="CU31" s="621"/>
      <c r="CV31" s="621"/>
      <c r="CW31" s="621"/>
      <c r="CX31" s="621"/>
      <c r="CY31" s="622"/>
      <c r="CZ31" s="611">
        <v>0.4</v>
      </c>
      <c r="DA31" s="623"/>
      <c r="DB31" s="623"/>
      <c r="DC31" s="624"/>
      <c r="DD31" s="614">
        <v>36912</v>
      </c>
      <c r="DE31" s="621"/>
      <c r="DF31" s="621"/>
      <c r="DG31" s="621"/>
      <c r="DH31" s="621"/>
      <c r="DI31" s="621"/>
      <c r="DJ31" s="621"/>
      <c r="DK31" s="622"/>
      <c r="DL31" s="614">
        <v>36912</v>
      </c>
      <c r="DM31" s="621"/>
      <c r="DN31" s="621"/>
      <c r="DO31" s="621"/>
      <c r="DP31" s="621"/>
      <c r="DQ31" s="621"/>
      <c r="DR31" s="621"/>
      <c r="DS31" s="621"/>
      <c r="DT31" s="621"/>
      <c r="DU31" s="621"/>
      <c r="DV31" s="622"/>
      <c r="DW31" s="611">
        <v>0.7</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692272</v>
      </c>
      <c r="S32" s="609"/>
      <c r="T32" s="609"/>
      <c r="U32" s="609"/>
      <c r="V32" s="609"/>
      <c r="W32" s="609"/>
      <c r="X32" s="609"/>
      <c r="Y32" s="610"/>
      <c r="Z32" s="646">
        <v>6.5</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3"/>
      <c r="AU32" s="208" t="s">
        <v>302</v>
      </c>
      <c r="AX32" s="605" t="s">
        <v>303</v>
      </c>
      <c r="AY32" s="606"/>
      <c r="AZ32" s="606"/>
      <c r="BA32" s="606"/>
      <c r="BB32" s="606"/>
      <c r="BC32" s="606"/>
      <c r="BD32" s="606"/>
      <c r="BE32" s="606"/>
      <c r="BF32" s="607"/>
      <c r="BG32" s="674">
        <v>99.5</v>
      </c>
      <c r="BH32" s="621"/>
      <c r="BI32" s="621"/>
      <c r="BJ32" s="621"/>
      <c r="BK32" s="621"/>
      <c r="BL32" s="621"/>
      <c r="BM32" s="612">
        <v>99.2</v>
      </c>
      <c r="BN32" s="621"/>
      <c r="BO32" s="621"/>
      <c r="BP32" s="621"/>
      <c r="BQ32" s="644"/>
      <c r="BR32" s="674">
        <v>99.5</v>
      </c>
      <c r="BS32" s="621"/>
      <c r="BT32" s="621"/>
      <c r="BU32" s="621"/>
      <c r="BV32" s="621"/>
      <c r="BW32" s="621"/>
      <c r="BX32" s="612">
        <v>99.2</v>
      </c>
      <c r="BY32" s="621"/>
      <c r="BZ32" s="621"/>
      <c r="CA32" s="621"/>
      <c r="CB32" s="644"/>
      <c r="CD32" s="631"/>
      <c r="CE32" s="632"/>
      <c r="CF32" s="605" t="s">
        <v>304</v>
      </c>
      <c r="CG32" s="606"/>
      <c r="CH32" s="606"/>
      <c r="CI32" s="606"/>
      <c r="CJ32" s="606"/>
      <c r="CK32" s="606"/>
      <c r="CL32" s="606"/>
      <c r="CM32" s="606"/>
      <c r="CN32" s="606"/>
      <c r="CO32" s="606"/>
      <c r="CP32" s="606"/>
      <c r="CQ32" s="607"/>
      <c r="CR32" s="608">
        <v>1</v>
      </c>
      <c r="CS32" s="609"/>
      <c r="CT32" s="609"/>
      <c r="CU32" s="609"/>
      <c r="CV32" s="609"/>
      <c r="CW32" s="609"/>
      <c r="CX32" s="609"/>
      <c r="CY32" s="610"/>
      <c r="CZ32" s="611">
        <v>0</v>
      </c>
      <c r="DA32" s="623"/>
      <c r="DB32" s="623"/>
      <c r="DC32" s="624"/>
      <c r="DD32" s="614">
        <v>1</v>
      </c>
      <c r="DE32" s="609"/>
      <c r="DF32" s="609"/>
      <c r="DG32" s="609"/>
      <c r="DH32" s="609"/>
      <c r="DI32" s="609"/>
      <c r="DJ32" s="609"/>
      <c r="DK32" s="610"/>
      <c r="DL32" s="614">
        <v>1</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18304</v>
      </c>
      <c r="S33" s="609"/>
      <c r="T33" s="609"/>
      <c r="U33" s="609"/>
      <c r="V33" s="609"/>
      <c r="W33" s="609"/>
      <c r="X33" s="609"/>
      <c r="Y33" s="610"/>
      <c r="Z33" s="646">
        <v>0.2</v>
      </c>
      <c r="AA33" s="646"/>
      <c r="AB33" s="646"/>
      <c r="AC33" s="646"/>
      <c r="AD33" s="647">
        <v>2839</v>
      </c>
      <c r="AE33" s="647"/>
      <c r="AF33" s="647"/>
      <c r="AG33" s="647"/>
      <c r="AH33" s="647"/>
      <c r="AI33" s="647"/>
      <c r="AJ33" s="647"/>
      <c r="AK33" s="647"/>
      <c r="AL33" s="611">
        <v>0.1</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99.6</v>
      </c>
      <c r="BH33" s="593"/>
      <c r="BI33" s="593"/>
      <c r="BJ33" s="593"/>
      <c r="BK33" s="593"/>
      <c r="BL33" s="593"/>
      <c r="BM33" s="639">
        <v>96</v>
      </c>
      <c r="BN33" s="593"/>
      <c r="BO33" s="593"/>
      <c r="BP33" s="593"/>
      <c r="BQ33" s="656"/>
      <c r="BR33" s="669">
        <v>99.6</v>
      </c>
      <c r="BS33" s="593"/>
      <c r="BT33" s="593"/>
      <c r="BU33" s="593"/>
      <c r="BV33" s="593"/>
      <c r="BW33" s="593"/>
      <c r="BX33" s="639">
        <v>95</v>
      </c>
      <c r="BY33" s="593"/>
      <c r="BZ33" s="593"/>
      <c r="CA33" s="593"/>
      <c r="CB33" s="656"/>
      <c r="CD33" s="605" t="s">
        <v>307</v>
      </c>
      <c r="CE33" s="606"/>
      <c r="CF33" s="606"/>
      <c r="CG33" s="606"/>
      <c r="CH33" s="606"/>
      <c r="CI33" s="606"/>
      <c r="CJ33" s="606"/>
      <c r="CK33" s="606"/>
      <c r="CL33" s="606"/>
      <c r="CM33" s="606"/>
      <c r="CN33" s="606"/>
      <c r="CO33" s="606"/>
      <c r="CP33" s="606"/>
      <c r="CQ33" s="607"/>
      <c r="CR33" s="608">
        <v>4309946</v>
      </c>
      <c r="CS33" s="621"/>
      <c r="CT33" s="621"/>
      <c r="CU33" s="621"/>
      <c r="CV33" s="621"/>
      <c r="CW33" s="621"/>
      <c r="CX33" s="621"/>
      <c r="CY33" s="622"/>
      <c r="CZ33" s="611">
        <v>42.7</v>
      </c>
      <c r="DA33" s="623"/>
      <c r="DB33" s="623"/>
      <c r="DC33" s="624"/>
      <c r="DD33" s="614">
        <v>3322283</v>
      </c>
      <c r="DE33" s="621"/>
      <c r="DF33" s="621"/>
      <c r="DG33" s="621"/>
      <c r="DH33" s="621"/>
      <c r="DI33" s="621"/>
      <c r="DJ33" s="621"/>
      <c r="DK33" s="622"/>
      <c r="DL33" s="614">
        <v>2251968</v>
      </c>
      <c r="DM33" s="621"/>
      <c r="DN33" s="621"/>
      <c r="DO33" s="621"/>
      <c r="DP33" s="621"/>
      <c r="DQ33" s="621"/>
      <c r="DR33" s="621"/>
      <c r="DS33" s="621"/>
      <c r="DT33" s="621"/>
      <c r="DU33" s="621"/>
      <c r="DV33" s="622"/>
      <c r="DW33" s="611">
        <v>40.9</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7367</v>
      </c>
      <c r="S34" s="609"/>
      <c r="T34" s="609"/>
      <c r="U34" s="609"/>
      <c r="V34" s="609"/>
      <c r="W34" s="609"/>
      <c r="X34" s="609"/>
      <c r="Y34" s="610"/>
      <c r="Z34" s="646">
        <v>0.1</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1774954</v>
      </c>
      <c r="CS34" s="609"/>
      <c r="CT34" s="609"/>
      <c r="CU34" s="609"/>
      <c r="CV34" s="609"/>
      <c r="CW34" s="609"/>
      <c r="CX34" s="609"/>
      <c r="CY34" s="610"/>
      <c r="CZ34" s="611">
        <v>17.600000000000001</v>
      </c>
      <c r="DA34" s="623"/>
      <c r="DB34" s="623"/>
      <c r="DC34" s="624"/>
      <c r="DD34" s="614">
        <v>1348376</v>
      </c>
      <c r="DE34" s="609"/>
      <c r="DF34" s="609"/>
      <c r="DG34" s="609"/>
      <c r="DH34" s="609"/>
      <c r="DI34" s="609"/>
      <c r="DJ34" s="609"/>
      <c r="DK34" s="610"/>
      <c r="DL34" s="614">
        <v>995581</v>
      </c>
      <c r="DM34" s="609"/>
      <c r="DN34" s="609"/>
      <c r="DO34" s="609"/>
      <c r="DP34" s="609"/>
      <c r="DQ34" s="609"/>
      <c r="DR34" s="609"/>
      <c r="DS34" s="609"/>
      <c r="DT34" s="609"/>
      <c r="DU34" s="609"/>
      <c r="DV34" s="610"/>
      <c r="DW34" s="611">
        <v>18.100000000000001</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130452</v>
      </c>
      <c r="S35" s="609"/>
      <c r="T35" s="609"/>
      <c r="U35" s="609"/>
      <c r="V35" s="609"/>
      <c r="W35" s="609"/>
      <c r="X35" s="609"/>
      <c r="Y35" s="610"/>
      <c r="Z35" s="646">
        <v>1.2</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11764</v>
      </c>
      <c r="CS35" s="621"/>
      <c r="CT35" s="621"/>
      <c r="CU35" s="621"/>
      <c r="CV35" s="621"/>
      <c r="CW35" s="621"/>
      <c r="CX35" s="621"/>
      <c r="CY35" s="622"/>
      <c r="CZ35" s="611">
        <v>0.1</v>
      </c>
      <c r="DA35" s="623"/>
      <c r="DB35" s="623"/>
      <c r="DC35" s="624"/>
      <c r="DD35" s="614">
        <v>10293</v>
      </c>
      <c r="DE35" s="621"/>
      <c r="DF35" s="621"/>
      <c r="DG35" s="621"/>
      <c r="DH35" s="621"/>
      <c r="DI35" s="621"/>
      <c r="DJ35" s="621"/>
      <c r="DK35" s="622"/>
      <c r="DL35" s="614">
        <v>10293</v>
      </c>
      <c r="DM35" s="621"/>
      <c r="DN35" s="621"/>
      <c r="DO35" s="621"/>
      <c r="DP35" s="621"/>
      <c r="DQ35" s="621"/>
      <c r="DR35" s="621"/>
      <c r="DS35" s="621"/>
      <c r="DT35" s="621"/>
      <c r="DU35" s="621"/>
      <c r="DV35" s="622"/>
      <c r="DW35" s="611">
        <v>0.2</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741913</v>
      </c>
      <c r="S36" s="609"/>
      <c r="T36" s="609"/>
      <c r="U36" s="609"/>
      <c r="V36" s="609"/>
      <c r="W36" s="609"/>
      <c r="X36" s="609"/>
      <c r="Y36" s="610"/>
      <c r="Z36" s="646">
        <v>6.9</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1188820</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43600</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1364964</v>
      </c>
      <c r="CS36" s="609"/>
      <c r="CT36" s="609"/>
      <c r="CU36" s="609"/>
      <c r="CV36" s="609"/>
      <c r="CW36" s="609"/>
      <c r="CX36" s="609"/>
      <c r="CY36" s="610"/>
      <c r="CZ36" s="611">
        <v>13.5</v>
      </c>
      <c r="DA36" s="623"/>
      <c r="DB36" s="623"/>
      <c r="DC36" s="624"/>
      <c r="DD36" s="614">
        <v>984603</v>
      </c>
      <c r="DE36" s="609"/>
      <c r="DF36" s="609"/>
      <c r="DG36" s="609"/>
      <c r="DH36" s="609"/>
      <c r="DI36" s="609"/>
      <c r="DJ36" s="609"/>
      <c r="DK36" s="610"/>
      <c r="DL36" s="614">
        <v>537597</v>
      </c>
      <c r="DM36" s="609"/>
      <c r="DN36" s="609"/>
      <c r="DO36" s="609"/>
      <c r="DP36" s="609"/>
      <c r="DQ36" s="609"/>
      <c r="DR36" s="609"/>
      <c r="DS36" s="609"/>
      <c r="DT36" s="609"/>
      <c r="DU36" s="609"/>
      <c r="DV36" s="610"/>
      <c r="DW36" s="611">
        <v>9.8000000000000007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196317</v>
      </c>
      <c r="S37" s="609"/>
      <c r="T37" s="609"/>
      <c r="U37" s="609"/>
      <c r="V37" s="609"/>
      <c r="W37" s="609"/>
      <c r="X37" s="609"/>
      <c r="Y37" s="610"/>
      <c r="Z37" s="646">
        <v>1.8</v>
      </c>
      <c r="AA37" s="646"/>
      <c r="AB37" s="646"/>
      <c r="AC37" s="646"/>
      <c r="AD37" s="647">
        <v>3747</v>
      </c>
      <c r="AE37" s="647"/>
      <c r="AF37" s="647"/>
      <c r="AG37" s="647"/>
      <c r="AH37" s="647"/>
      <c r="AI37" s="647"/>
      <c r="AJ37" s="647"/>
      <c r="AK37" s="647"/>
      <c r="AL37" s="611">
        <v>0.1</v>
      </c>
      <c r="AM37" s="612"/>
      <c r="AN37" s="612"/>
      <c r="AO37" s="648"/>
      <c r="AQ37" s="641" t="s">
        <v>319</v>
      </c>
      <c r="AR37" s="642"/>
      <c r="AS37" s="642"/>
      <c r="AT37" s="642"/>
      <c r="AU37" s="642"/>
      <c r="AV37" s="642"/>
      <c r="AW37" s="642"/>
      <c r="AX37" s="642"/>
      <c r="AY37" s="643"/>
      <c r="AZ37" s="608">
        <v>290000</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30618</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565640</v>
      </c>
      <c r="CS37" s="621"/>
      <c r="CT37" s="621"/>
      <c r="CU37" s="621"/>
      <c r="CV37" s="621"/>
      <c r="CW37" s="621"/>
      <c r="CX37" s="621"/>
      <c r="CY37" s="622"/>
      <c r="CZ37" s="611">
        <v>5.6</v>
      </c>
      <c r="DA37" s="623"/>
      <c r="DB37" s="623"/>
      <c r="DC37" s="624"/>
      <c r="DD37" s="614">
        <v>383571</v>
      </c>
      <c r="DE37" s="621"/>
      <c r="DF37" s="621"/>
      <c r="DG37" s="621"/>
      <c r="DH37" s="621"/>
      <c r="DI37" s="621"/>
      <c r="DJ37" s="621"/>
      <c r="DK37" s="622"/>
      <c r="DL37" s="614">
        <v>318539</v>
      </c>
      <c r="DM37" s="621"/>
      <c r="DN37" s="621"/>
      <c r="DO37" s="621"/>
      <c r="DP37" s="621"/>
      <c r="DQ37" s="621"/>
      <c r="DR37" s="621"/>
      <c r="DS37" s="621"/>
      <c r="DT37" s="621"/>
      <c r="DU37" s="621"/>
      <c r="DV37" s="622"/>
      <c r="DW37" s="611">
        <v>5.8</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819800</v>
      </c>
      <c r="S38" s="609"/>
      <c r="T38" s="609"/>
      <c r="U38" s="609"/>
      <c r="V38" s="609"/>
      <c r="W38" s="609"/>
      <c r="X38" s="609"/>
      <c r="Y38" s="610"/>
      <c r="Z38" s="646">
        <v>7.7</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t="s">
        <v>122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2865</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898820</v>
      </c>
      <c r="CS38" s="609"/>
      <c r="CT38" s="609"/>
      <c r="CU38" s="609"/>
      <c r="CV38" s="609"/>
      <c r="CW38" s="609"/>
      <c r="CX38" s="609"/>
      <c r="CY38" s="610"/>
      <c r="CZ38" s="611">
        <v>8.9</v>
      </c>
      <c r="DA38" s="623"/>
      <c r="DB38" s="623"/>
      <c r="DC38" s="624"/>
      <c r="DD38" s="614">
        <v>726532</v>
      </c>
      <c r="DE38" s="609"/>
      <c r="DF38" s="609"/>
      <c r="DG38" s="609"/>
      <c r="DH38" s="609"/>
      <c r="DI38" s="609"/>
      <c r="DJ38" s="609"/>
      <c r="DK38" s="610"/>
      <c r="DL38" s="614">
        <v>708497</v>
      </c>
      <c r="DM38" s="609"/>
      <c r="DN38" s="609"/>
      <c r="DO38" s="609"/>
      <c r="DP38" s="609"/>
      <c r="DQ38" s="609"/>
      <c r="DR38" s="609"/>
      <c r="DS38" s="609"/>
      <c r="DT38" s="609"/>
      <c r="DU38" s="609"/>
      <c r="DV38" s="610"/>
      <c r="DW38" s="611">
        <v>12.9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4216</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259444</v>
      </c>
      <c r="CS39" s="621"/>
      <c r="CT39" s="621"/>
      <c r="CU39" s="621"/>
      <c r="CV39" s="621"/>
      <c r="CW39" s="621"/>
      <c r="CX39" s="621"/>
      <c r="CY39" s="622"/>
      <c r="CZ39" s="611">
        <v>2.6</v>
      </c>
      <c r="DA39" s="623"/>
      <c r="DB39" s="623"/>
      <c r="DC39" s="624"/>
      <c r="DD39" s="614">
        <v>252479</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37000</v>
      </c>
      <c r="S40" s="609"/>
      <c r="T40" s="609"/>
      <c r="U40" s="609"/>
      <c r="V40" s="609"/>
      <c r="W40" s="609"/>
      <c r="X40" s="609"/>
      <c r="Y40" s="610"/>
      <c r="Z40" s="646">
        <v>0.3</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102</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t="s">
        <v>122</v>
      </c>
      <c r="CS40" s="609"/>
      <c r="CT40" s="609"/>
      <c r="CU40" s="609"/>
      <c r="CV40" s="609"/>
      <c r="CW40" s="609"/>
      <c r="CX40" s="609"/>
      <c r="CY40" s="610"/>
      <c r="CZ40" s="611" t="s">
        <v>122</v>
      </c>
      <c r="DA40" s="623"/>
      <c r="DB40" s="623"/>
      <c r="DC40" s="624"/>
      <c r="DD40" s="614" t="s">
        <v>122</v>
      </c>
      <c r="DE40" s="609"/>
      <c r="DF40" s="609"/>
      <c r="DG40" s="609"/>
      <c r="DH40" s="609"/>
      <c r="DI40" s="609"/>
      <c r="DJ40" s="609"/>
      <c r="DK40" s="610"/>
      <c r="DL40" s="614" t="s">
        <v>122</v>
      </c>
      <c r="DM40" s="609"/>
      <c r="DN40" s="609"/>
      <c r="DO40" s="609"/>
      <c r="DP40" s="609"/>
      <c r="DQ40" s="609"/>
      <c r="DR40" s="609"/>
      <c r="DS40" s="609"/>
      <c r="DT40" s="609"/>
      <c r="DU40" s="609"/>
      <c r="DV40" s="610"/>
      <c r="DW40" s="611" t="s">
        <v>122</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10693546</v>
      </c>
      <c r="S41" s="633"/>
      <c r="T41" s="633"/>
      <c r="U41" s="633"/>
      <c r="V41" s="633"/>
      <c r="W41" s="633"/>
      <c r="X41" s="633"/>
      <c r="Y41" s="636"/>
      <c r="Z41" s="637">
        <v>100</v>
      </c>
      <c r="AA41" s="637"/>
      <c r="AB41" s="637"/>
      <c r="AC41" s="637"/>
      <c r="AD41" s="638">
        <v>5471010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162495</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736325</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399</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1229405</v>
      </c>
      <c r="CS42" s="621"/>
      <c r="CT42" s="621"/>
      <c r="CU42" s="621"/>
      <c r="CV42" s="621"/>
      <c r="CW42" s="621"/>
      <c r="CX42" s="621"/>
      <c r="CY42" s="622"/>
      <c r="CZ42" s="611">
        <v>12.2</v>
      </c>
      <c r="DA42" s="623"/>
      <c r="DB42" s="623"/>
      <c r="DC42" s="624"/>
      <c r="DD42" s="614">
        <v>176899</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t="s">
        <v>122</v>
      </c>
      <c r="CS43" s="621"/>
      <c r="CT43" s="621"/>
      <c r="CU43" s="621"/>
      <c r="CV43" s="621"/>
      <c r="CW43" s="621"/>
      <c r="CX43" s="621"/>
      <c r="CY43" s="622"/>
      <c r="CZ43" s="611" t="s">
        <v>122</v>
      </c>
      <c r="DA43" s="623"/>
      <c r="DB43" s="623"/>
      <c r="DC43" s="624"/>
      <c r="DD43" s="614" t="s">
        <v>122</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1229405</v>
      </c>
      <c r="CS44" s="609"/>
      <c r="CT44" s="609"/>
      <c r="CU44" s="609"/>
      <c r="CV44" s="609"/>
      <c r="CW44" s="609"/>
      <c r="CX44" s="609"/>
      <c r="CY44" s="610"/>
      <c r="CZ44" s="611">
        <v>12.2</v>
      </c>
      <c r="DA44" s="612"/>
      <c r="DB44" s="612"/>
      <c r="DC44" s="613"/>
      <c r="DD44" s="614">
        <v>176899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964151</v>
      </c>
      <c r="CS45" s="621"/>
      <c r="CT45" s="621"/>
      <c r="CU45" s="621"/>
      <c r="CV45" s="621"/>
      <c r="CW45" s="621"/>
      <c r="CX45" s="621"/>
      <c r="CY45" s="622"/>
      <c r="CZ45" s="611">
        <v>9.5</v>
      </c>
      <c r="DA45" s="623"/>
      <c r="DB45" s="623"/>
      <c r="DC45" s="624"/>
      <c r="DD45" s="614">
        <v>52530</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265254</v>
      </c>
      <c r="CS46" s="609"/>
      <c r="CT46" s="609"/>
      <c r="CU46" s="609"/>
      <c r="CV46" s="609"/>
      <c r="CW46" s="609"/>
      <c r="CX46" s="609"/>
      <c r="CY46" s="610"/>
      <c r="CZ46" s="611">
        <v>2.6</v>
      </c>
      <c r="DA46" s="612"/>
      <c r="DB46" s="612"/>
      <c r="DC46" s="613"/>
      <c r="DD46" s="614">
        <v>124369</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10104337</v>
      </c>
      <c r="CS49" s="593"/>
      <c r="CT49" s="593"/>
      <c r="CU49" s="593"/>
      <c r="CV49" s="593"/>
      <c r="CW49" s="593"/>
      <c r="CX49" s="593"/>
      <c r="CY49" s="594"/>
      <c r="CZ49" s="595">
        <v>100</v>
      </c>
      <c r="DA49" s="596"/>
      <c r="DB49" s="596"/>
      <c r="DC49" s="597"/>
      <c r="DD49" s="598">
        <v>6310135</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whi9B5uX36qLzIqDJwYp3lxu6OUHogShrPSHZBlPE7fV/To+TbmyAGpWDIgDFi+BELThIjv2WphNFBXYLR6WBA==" saltValue="9SuNynZNxF1Hynz+sIQ2Q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8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R1" zoomScale="70" zoomScaleNormal="25" zoomScaleSheetLayoutView="70" workbookViewId="0">
      <selection activeCell="DL86" sqref="DL86:DP86"/>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80" t="s">
        <v>352</v>
      </c>
      <c r="B2" s="1080"/>
      <c r="C2" s="1080"/>
      <c r="D2" s="1080"/>
      <c r="E2" s="1080"/>
      <c r="F2" s="1080"/>
      <c r="G2" s="1080"/>
      <c r="H2" s="1080"/>
      <c r="I2" s="1080"/>
      <c r="J2" s="1080"/>
      <c r="K2" s="1080"/>
      <c r="L2" s="1080"/>
      <c r="M2" s="1080"/>
      <c r="N2" s="1080"/>
      <c r="O2" s="1080"/>
      <c r="P2" s="1080"/>
      <c r="Q2" s="1080"/>
      <c r="R2" s="1080"/>
      <c r="S2" s="1080"/>
      <c r="T2" s="1080"/>
      <c r="U2" s="1080"/>
      <c r="V2" s="1080"/>
      <c r="W2" s="1080"/>
      <c r="X2" s="1080"/>
      <c r="Y2" s="1080"/>
      <c r="Z2" s="1080"/>
      <c r="AA2" s="1080"/>
      <c r="AB2" s="1080"/>
      <c r="AC2" s="1080"/>
      <c r="AD2" s="1080"/>
      <c r="AE2" s="1080"/>
      <c r="AF2" s="1080"/>
      <c r="AG2" s="1080"/>
      <c r="AH2" s="1080"/>
      <c r="AI2" s="1080"/>
      <c r="AJ2" s="1080"/>
      <c r="AK2" s="1080"/>
      <c r="AL2" s="1080"/>
      <c r="AM2" s="1080"/>
      <c r="AN2" s="1080"/>
      <c r="AO2" s="1080"/>
      <c r="AP2" s="1080"/>
      <c r="AQ2" s="1080"/>
      <c r="AR2" s="1080"/>
      <c r="AS2" s="1080"/>
      <c r="AT2" s="1080"/>
      <c r="AU2" s="1080"/>
      <c r="AV2" s="1080"/>
      <c r="AW2" s="1080"/>
      <c r="AX2" s="1080"/>
      <c r="AY2" s="1080"/>
      <c r="AZ2" s="1080"/>
      <c r="BA2" s="1080"/>
      <c r="BB2" s="1080"/>
      <c r="BC2" s="1080"/>
      <c r="BD2" s="1080"/>
      <c r="BE2" s="1080"/>
      <c r="BF2" s="1080"/>
      <c r="BG2" s="1080"/>
      <c r="BH2" s="1080"/>
      <c r="BI2" s="1080"/>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1" t="s">
        <v>353</v>
      </c>
      <c r="DK2" s="1082"/>
      <c r="DL2" s="1082"/>
      <c r="DM2" s="1082"/>
      <c r="DN2" s="1082"/>
      <c r="DO2" s="1083"/>
      <c r="DP2" s="222"/>
      <c r="DQ2" s="1081" t="s">
        <v>354</v>
      </c>
      <c r="DR2" s="1082"/>
      <c r="DS2" s="1082"/>
      <c r="DT2" s="1082"/>
      <c r="DU2" s="1082"/>
      <c r="DV2" s="1082"/>
      <c r="DW2" s="1082"/>
      <c r="DX2" s="1082"/>
      <c r="DY2" s="1082"/>
      <c r="DZ2" s="1083"/>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9" t="s">
        <v>355</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4"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4" t="s">
        <v>371</v>
      </c>
      <c r="DH5" s="1075"/>
      <c r="DI5" s="1075"/>
      <c r="DJ5" s="1075"/>
      <c r="DK5" s="1076"/>
      <c r="DL5" s="1074" t="s">
        <v>372</v>
      </c>
      <c r="DM5" s="1075"/>
      <c r="DN5" s="1075"/>
      <c r="DO5" s="1075"/>
      <c r="DP5" s="1076"/>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5"/>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7"/>
      <c r="DH6" s="1078"/>
      <c r="DI6" s="1078"/>
      <c r="DJ6" s="1078"/>
      <c r="DK6" s="1079"/>
      <c r="DL6" s="1077"/>
      <c r="DM6" s="1078"/>
      <c r="DN6" s="1078"/>
      <c r="DO6" s="1078"/>
      <c r="DP6" s="1079"/>
      <c r="DQ6" s="991"/>
      <c r="DR6" s="992"/>
      <c r="DS6" s="992"/>
      <c r="DT6" s="992"/>
      <c r="DU6" s="993"/>
      <c r="DV6" s="991"/>
      <c r="DW6" s="992"/>
      <c r="DX6" s="992"/>
      <c r="DY6" s="992"/>
      <c r="DZ6" s="1003"/>
      <c r="EA6" s="228"/>
    </row>
    <row r="7" spans="1:131" s="229" customFormat="1" ht="26.25" customHeight="1" thickTop="1" x14ac:dyDescent="0.15">
      <c r="A7" s="230">
        <v>1</v>
      </c>
      <c r="B7" s="1037" t="s">
        <v>374</v>
      </c>
      <c r="C7" s="1038"/>
      <c r="D7" s="1038"/>
      <c r="E7" s="1038"/>
      <c r="F7" s="1038"/>
      <c r="G7" s="1038"/>
      <c r="H7" s="1038"/>
      <c r="I7" s="1038"/>
      <c r="J7" s="1038"/>
      <c r="K7" s="1038"/>
      <c r="L7" s="1038"/>
      <c r="M7" s="1038"/>
      <c r="N7" s="1038"/>
      <c r="O7" s="1038"/>
      <c r="P7" s="1039"/>
      <c r="Q7" s="1092">
        <v>10872</v>
      </c>
      <c r="R7" s="1093"/>
      <c r="S7" s="1093"/>
      <c r="T7" s="1093"/>
      <c r="U7" s="1093"/>
      <c r="V7" s="1093">
        <v>10105</v>
      </c>
      <c r="W7" s="1093"/>
      <c r="X7" s="1093"/>
      <c r="Y7" s="1093"/>
      <c r="Z7" s="1093"/>
      <c r="AA7" s="1093">
        <v>768</v>
      </c>
      <c r="AB7" s="1093"/>
      <c r="AC7" s="1093"/>
      <c r="AD7" s="1093"/>
      <c r="AE7" s="1094"/>
      <c r="AF7" s="1095">
        <v>535</v>
      </c>
      <c r="AG7" s="1096"/>
      <c r="AH7" s="1096"/>
      <c r="AI7" s="1096"/>
      <c r="AJ7" s="1097"/>
      <c r="AK7" s="1098">
        <v>137</v>
      </c>
      <c r="AL7" s="1099"/>
      <c r="AM7" s="1099"/>
      <c r="AN7" s="1099"/>
      <c r="AO7" s="1099"/>
      <c r="AP7" s="1099">
        <v>9575</v>
      </c>
      <c r="AQ7" s="1099"/>
      <c r="AR7" s="1099"/>
      <c r="AS7" s="1099"/>
      <c r="AT7" s="1099"/>
      <c r="AU7" s="1100"/>
      <c r="AV7" s="1100"/>
      <c r="AW7" s="1100"/>
      <c r="AX7" s="1100"/>
      <c r="AY7" s="1101"/>
      <c r="AZ7" s="226"/>
      <c r="BA7" s="226"/>
      <c r="BB7" s="226"/>
      <c r="BC7" s="226"/>
      <c r="BD7" s="226"/>
      <c r="BE7" s="227"/>
      <c r="BF7" s="227"/>
      <c r="BG7" s="227"/>
      <c r="BH7" s="227"/>
      <c r="BI7" s="227"/>
      <c r="BJ7" s="227"/>
      <c r="BK7" s="227"/>
      <c r="BL7" s="227"/>
      <c r="BM7" s="227"/>
      <c r="BN7" s="227"/>
      <c r="BO7" s="227"/>
      <c r="BP7" s="227"/>
      <c r="BQ7" s="230">
        <v>1</v>
      </c>
      <c r="BR7" s="231"/>
      <c r="BS7" s="1089" t="s">
        <v>567</v>
      </c>
      <c r="BT7" s="1090"/>
      <c r="BU7" s="1090"/>
      <c r="BV7" s="1090"/>
      <c r="BW7" s="1090"/>
      <c r="BX7" s="1090"/>
      <c r="BY7" s="1090"/>
      <c r="BZ7" s="1090"/>
      <c r="CA7" s="1090"/>
      <c r="CB7" s="1090"/>
      <c r="CC7" s="1090"/>
      <c r="CD7" s="1090"/>
      <c r="CE7" s="1090"/>
      <c r="CF7" s="1090"/>
      <c r="CG7" s="1102"/>
      <c r="CH7" s="1086">
        <v>-2</v>
      </c>
      <c r="CI7" s="1087"/>
      <c r="CJ7" s="1087"/>
      <c r="CK7" s="1087"/>
      <c r="CL7" s="1088"/>
      <c r="CM7" s="1086">
        <v>70</v>
      </c>
      <c r="CN7" s="1087"/>
      <c r="CO7" s="1087"/>
      <c r="CP7" s="1087"/>
      <c r="CQ7" s="1088"/>
      <c r="CR7" s="1086">
        <v>106</v>
      </c>
      <c r="CS7" s="1087"/>
      <c r="CT7" s="1087"/>
      <c r="CU7" s="1087"/>
      <c r="CV7" s="1088"/>
      <c r="CW7" s="1086" t="s">
        <v>559</v>
      </c>
      <c r="CX7" s="1087"/>
      <c r="CY7" s="1087"/>
      <c r="CZ7" s="1087"/>
      <c r="DA7" s="1088"/>
      <c r="DB7" s="1086" t="s">
        <v>559</v>
      </c>
      <c r="DC7" s="1087"/>
      <c r="DD7" s="1087"/>
      <c r="DE7" s="1087"/>
      <c r="DF7" s="1088"/>
      <c r="DG7" s="1086" t="s">
        <v>559</v>
      </c>
      <c r="DH7" s="1087"/>
      <c r="DI7" s="1087"/>
      <c r="DJ7" s="1087"/>
      <c r="DK7" s="1088"/>
      <c r="DL7" s="1086" t="s">
        <v>559</v>
      </c>
      <c r="DM7" s="1087"/>
      <c r="DN7" s="1087"/>
      <c r="DO7" s="1087"/>
      <c r="DP7" s="1088"/>
      <c r="DQ7" s="1086" t="s">
        <v>559</v>
      </c>
      <c r="DR7" s="1087"/>
      <c r="DS7" s="1087"/>
      <c r="DT7" s="1087"/>
      <c r="DU7" s="1088"/>
      <c r="DV7" s="1089"/>
      <c r="DW7" s="1090"/>
      <c r="DX7" s="1090"/>
      <c r="DY7" s="1090"/>
      <c r="DZ7" s="1091"/>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18</v>
      </c>
      <c r="R8" s="1026"/>
      <c r="S8" s="1026"/>
      <c r="T8" s="1026"/>
      <c r="U8" s="1026"/>
      <c r="V8" s="1026">
        <v>197</v>
      </c>
      <c r="W8" s="1026"/>
      <c r="X8" s="1026"/>
      <c r="Y8" s="1026"/>
      <c r="Z8" s="1026"/>
      <c r="AA8" s="1026">
        <v>-179</v>
      </c>
      <c r="AB8" s="1026"/>
      <c r="AC8" s="1026"/>
      <c r="AD8" s="1026"/>
      <c r="AE8" s="1027"/>
      <c r="AF8" s="1022">
        <v>-179</v>
      </c>
      <c r="AG8" s="1023"/>
      <c r="AH8" s="1023"/>
      <c r="AI8" s="1023"/>
      <c r="AJ8" s="1024"/>
      <c r="AK8" s="1070">
        <v>6</v>
      </c>
      <c r="AL8" s="1071"/>
      <c r="AM8" s="1071"/>
      <c r="AN8" s="1071"/>
      <c r="AO8" s="1071"/>
      <c r="AP8" s="1071">
        <v>0</v>
      </c>
      <c r="AQ8" s="1071"/>
      <c r="AR8" s="1071"/>
      <c r="AS8" s="1071"/>
      <c r="AT8" s="1071"/>
      <c r="AU8" s="1072"/>
      <c r="AV8" s="1072"/>
      <c r="AW8" s="1072"/>
      <c r="AX8" s="1072"/>
      <c r="AY8" s="1073"/>
      <c r="AZ8" s="226"/>
      <c r="BA8" s="226"/>
      <c r="BB8" s="226"/>
      <c r="BC8" s="226"/>
      <c r="BD8" s="226"/>
      <c r="BE8" s="227"/>
      <c r="BF8" s="227"/>
      <c r="BG8" s="227"/>
      <c r="BH8" s="227"/>
      <c r="BI8" s="227"/>
      <c r="BJ8" s="227"/>
      <c r="BK8" s="227"/>
      <c r="BL8" s="227"/>
      <c r="BM8" s="227"/>
      <c r="BN8" s="227"/>
      <c r="BO8" s="227"/>
      <c r="BP8" s="227"/>
      <c r="BQ8" s="232">
        <v>2</v>
      </c>
      <c r="BR8" s="233"/>
      <c r="BS8" s="979" t="s">
        <v>568</v>
      </c>
      <c r="BT8" s="980"/>
      <c r="BU8" s="980"/>
      <c r="BV8" s="980"/>
      <c r="BW8" s="980"/>
      <c r="BX8" s="980"/>
      <c r="BY8" s="980"/>
      <c r="BZ8" s="980"/>
      <c r="CA8" s="980"/>
      <c r="CB8" s="980"/>
      <c r="CC8" s="980"/>
      <c r="CD8" s="980"/>
      <c r="CE8" s="980"/>
      <c r="CF8" s="980"/>
      <c r="CG8" s="1001"/>
      <c r="CH8" s="976">
        <v>-2</v>
      </c>
      <c r="CI8" s="977"/>
      <c r="CJ8" s="977"/>
      <c r="CK8" s="977"/>
      <c r="CL8" s="978"/>
      <c r="CM8" s="976">
        <v>1281</v>
      </c>
      <c r="CN8" s="977"/>
      <c r="CO8" s="977"/>
      <c r="CP8" s="977"/>
      <c r="CQ8" s="978"/>
      <c r="CR8" s="976">
        <v>3</v>
      </c>
      <c r="CS8" s="977"/>
      <c r="CT8" s="977"/>
      <c r="CU8" s="977"/>
      <c r="CV8" s="978"/>
      <c r="CW8" s="976" t="s">
        <v>559</v>
      </c>
      <c r="CX8" s="977"/>
      <c r="CY8" s="977"/>
      <c r="CZ8" s="977"/>
      <c r="DA8" s="978"/>
      <c r="DB8" s="976" t="s">
        <v>559</v>
      </c>
      <c r="DC8" s="977"/>
      <c r="DD8" s="977"/>
      <c r="DE8" s="977"/>
      <c r="DF8" s="978"/>
      <c r="DG8" s="976" t="s">
        <v>559</v>
      </c>
      <c r="DH8" s="977"/>
      <c r="DI8" s="977"/>
      <c r="DJ8" s="977"/>
      <c r="DK8" s="978"/>
      <c r="DL8" s="976" t="s">
        <v>559</v>
      </c>
      <c r="DM8" s="977"/>
      <c r="DN8" s="977"/>
      <c r="DO8" s="977"/>
      <c r="DP8" s="978"/>
      <c r="DQ8" s="976" t="s">
        <v>559</v>
      </c>
      <c r="DR8" s="977"/>
      <c r="DS8" s="977"/>
      <c r="DT8" s="977"/>
      <c r="DU8" s="978"/>
      <c r="DV8" s="979"/>
      <c r="DW8" s="980"/>
      <c r="DX8" s="980"/>
      <c r="DY8" s="980"/>
      <c r="DZ8" s="981"/>
      <c r="EA8" s="228"/>
    </row>
    <row r="9" spans="1:131" s="229" customFormat="1" ht="26.25" customHeight="1" x14ac:dyDescent="0.15">
      <c r="A9" s="232">
        <v>3</v>
      </c>
      <c r="B9" s="1017" t="s">
        <v>376</v>
      </c>
      <c r="C9" s="1018"/>
      <c r="D9" s="1018"/>
      <c r="E9" s="1018"/>
      <c r="F9" s="1018"/>
      <c r="G9" s="1018"/>
      <c r="H9" s="1018"/>
      <c r="I9" s="1018"/>
      <c r="J9" s="1018"/>
      <c r="K9" s="1018"/>
      <c r="L9" s="1018"/>
      <c r="M9" s="1018"/>
      <c r="N9" s="1018"/>
      <c r="O9" s="1018"/>
      <c r="P9" s="1019"/>
      <c r="Q9" s="1025">
        <v>1</v>
      </c>
      <c r="R9" s="1026"/>
      <c r="S9" s="1026"/>
      <c r="T9" s="1026"/>
      <c r="U9" s="1026"/>
      <c r="V9" s="1026">
        <v>1</v>
      </c>
      <c r="W9" s="1026"/>
      <c r="X9" s="1026"/>
      <c r="Y9" s="1026"/>
      <c r="Z9" s="1026"/>
      <c r="AA9" s="1026">
        <v>0</v>
      </c>
      <c r="AB9" s="1026"/>
      <c r="AC9" s="1026"/>
      <c r="AD9" s="1026"/>
      <c r="AE9" s="1027"/>
      <c r="AF9" s="1022">
        <v>0</v>
      </c>
      <c r="AG9" s="1023"/>
      <c r="AH9" s="1023"/>
      <c r="AI9" s="1023"/>
      <c r="AJ9" s="1024"/>
      <c r="AK9" s="1070">
        <v>0</v>
      </c>
      <c r="AL9" s="1071"/>
      <c r="AM9" s="1071"/>
      <c r="AN9" s="1071"/>
      <c r="AO9" s="1071"/>
      <c r="AP9" s="1071">
        <v>0</v>
      </c>
      <c r="AQ9" s="1071"/>
      <c r="AR9" s="1071"/>
      <c r="AS9" s="1071"/>
      <c r="AT9" s="1071"/>
      <c r="AU9" s="1072"/>
      <c r="AV9" s="1072"/>
      <c r="AW9" s="1072"/>
      <c r="AX9" s="1072"/>
      <c r="AY9" s="1073"/>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70"/>
      <c r="AL10" s="1071"/>
      <c r="AM10" s="1071"/>
      <c r="AN10" s="1071"/>
      <c r="AO10" s="1071"/>
      <c r="AP10" s="1071"/>
      <c r="AQ10" s="1071"/>
      <c r="AR10" s="1071"/>
      <c r="AS10" s="1071"/>
      <c r="AT10" s="1071"/>
      <c r="AU10" s="1072"/>
      <c r="AV10" s="1072"/>
      <c r="AW10" s="1072"/>
      <c r="AX10" s="1072"/>
      <c r="AY10" s="1073"/>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70"/>
      <c r="AL11" s="1071"/>
      <c r="AM11" s="1071"/>
      <c r="AN11" s="1071"/>
      <c r="AO11" s="1071"/>
      <c r="AP11" s="1071"/>
      <c r="AQ11" s="1071"/>
      <c r="AR11" s="1071"/>
      <c r="AS11" s="1071"/>
      <c r="AT11" s="1071"/>
      <c r="AU11" s="1072"/>
      <c r="AV11" s="1072"/>
      <c r="AW11" s="1072"/>
      <c r="AX11" s="1072"/>
      <c r="AY11" s="1073"/>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70"/>
      <c r="AL12" s="1071"/>
      <c r="AM12" s="1071"/>
      <c r="AN12" s="1071"/>
      <c r="AO12" s="1071"/>
      <c r="AP12" s="1071"/>
      <c r="AQ12" s="1071"/>
      <c r="AR12" s="1071"/>
      <c r="AS12" s="1071"/>
      <c r="AT12" s="1071"/>
      <c r="AU12" s="1072"/>
      <c r="AV12" s="1072"/>
      <c r="AW12" s="1072"/>
      <c r="AX12" s="1072"/>
      <c r="AY12" s="1073"/>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70"/>
      <c r="AL13" s="1071"/>
      <c r="AM13" s="1071"/>
      <c r="AN13" s="1071"/>
      <c r="AO13" s="1071"/>
      <c r="AP13" s="1071"/>
      <c r="AQ13" s="1071"/>
      <c r="AR13" s="1071"/>
      <c r="AS13" s="1071"/>
      <c r="AT13" s="1071"/>
      <c r="AU13" s="1072"/>
      <c r="AV13" s="1072"/>
      <c r="AW13" s="1072"/>
      <c r="AX13" s="1072"/>
      <c r="AY13" s="1073"/>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70"/>
      <c r="AL14" s="1071"/>
      <c r="AM14" s="1071"/>
      <c r="AN14" s="1071"/>
      <c r="AO14" s="1071"/>
      <c r="AP14" s="1071"/>
      <c r="AQ14" s="1071"/>
      <c r="AR14" s="1071"/>
      <c r="AS14" s="1071"/>
      <c r="AT14" s="1071"/>
      <c r="AU14" s="1072"/>
      <c r="AV14" s="1072"/>
      <c r="AW14" s="1072"/>
      <c r="AX14" s="1072"/>
      <c r="AY14" s="1073"/>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70"/>
      <c r="AL15" s="1071"/>
      <c r="AM15" s="1071"/>
      <c r="AN15" s="1071"/>
      <c r="AO15" s="1071"/>
      <c r="AP15" s="1071"/>
      <c r="AQ15" s="1071"/>
      <c r="AR15" s="1071"/>
      <c r="AS15" s="1071"/>
      <c r="AT15" s="1071"/>
      <c r="AU15" s="1072"/>
      <c r="AV15" s="1072"/>
      <c r="AW15" s="1072"/>
      <c r="AX15" s="1072"/>
      <c r="AY15" s="1073"/>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70"/>
      <c r="AL16" s="1071"/>
      <c r="AM16" s="1071"/>
      <c r="AN16" s="1071"/>
      <c r="AO16" s="1071"/>
      <c r="AP16" s="1071"/>
      <c r="AQ16" s="1071"/>
      <c r="AR16" s="1071"/>
      <c r="AS16" s="1071"/>
      <c r="AT16" s="1071"/>
      <c r="AU16" s="1072"/>
      <c r="AV16" s="1072"/>
      <c r="AW16" s="1072"/>
      <c r="AX16" s="1072"/>
      <c r="AY16" s="1073"/>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70"/>
      <c r="AL17" s="1071"/>
      <c r="AM17" s="1071"/>
      <c r="AN17" s="1071"/>
      <c r="AO17" s="1071"/>
      <c r="AP17" s="1071"/>
      <c r="AQ17" s="1071"/>
      <c r="AR17" s="1071"/>
      <c r="AS17" s="1071"/>
      <c r="AT17" s="1071"/>
      <c r="AU17" s="1072"/>
      <c r="AV17" s="1072"/>
      <c r="AW17" s="1072"/>
      <c r="AX17" s="1072"/>
      <c r="AY17" s="1073"/>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70"/>
      <c r="AL18" s="1071"/>
      <c r="AM18" s="1071"/>
      <c r="AN18" s="1071"/>
      <c r="AO18" s="1071"/>
      <c r="AP18" s="1071"/>
      <c r="AQ18" s="1071"/>
      <c r="AR18" s="1071"/>
      <c r="AS18" s="1071"/>
      <c r="AT18" s="1071"/>
      <c r="AU18" s="1072"/>
      <c r="AV18" s="1072"/>
      <c r="AW18" s="1072"/>
      <c r="AX18" s="1072"/>
      <c r="AY18" s="1073"/>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70"/>
      <c r="AL19" s="1071"/>
      <c r="AM19" s="1071"/>
      <c r="AN19" s="1071"/>
      <c r="AO19" s="1071"/>
      <c r="AP19" s="1071"/>
      <c r="AQ19" s="1071"/>
      <c r="AR19" s="1071"/>
      <c r="AS19" s="1071"/>
      <c r="AT19" s="1071"/>
      <c r="AU19" s="1072"/>
      <c r="AV19" s="1072"/>
      <c r="AW19" s="1072"/>
      <c r="AX19" s="1072"/>
      <c r="AY19" s="1073"/>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70"/>
      <c r="AL20" s="1071"/>
      <c r="AM20" s="1071"/>
      <c r="AN20" s="1071"/>
      <c r="AO20" s="1071"/>
      <c r="AP20" s="1071"/>
      <c r="AQ20" s="1071"/>
      <c r="AR20" s="1071"/>
      <c r="AS20" s="1071"/>
      <c r="AT20" s="1071"/>
      <c r="AU20" s="1072"/>
      <c r="AV20" s="1072"/>
      <c r="AW20" s="1072"/>
      <c r="AX20" s="1072"/>
      <c r="AY20" s="1073"/>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70"/>
      <c r="AL21" s="1071"/>
      <c r="AM21" s="1071"/>
      <c r="AN21" s="1071"/>
      <c r="AO21" s="1071"/>
      <c r="AP21" s="1071"/>
      <c r="AQ21" s="1071"/>
      <c r="AR21" s="1071"/>
      <c r="AS21" s="1071"/>
      <c r="AT21" s="1071"/>
      <c r="AU21" s="1072"/>
      <c r="AV21" s="1072"/>
      <c r="AW21" s="1072"/>
      <c r="AX21" s="1072"/>
      <c r="AY21" s="1073"/>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3"/>
      <c r="R22" s="1064"/>
      <c r="S22" s="1064"/>
      <c r="T22" s="1064"/>
      <c r="U22" s="1064"/>
      <c r="V22" s="1064"/>
      <c r="W22" s="1064"/>
      <c r="X22" s="1064"/>
      <c r="Y22" s="1064"/>
      <c r="Z22" s="1064"/>
      <c r="AA22" s="1064"/>
      <c r="AB22" s="1064"/>
      <c r="AC22" s="1064"/>
      <c r="AD22" s="1064"/>
      <c r="AE22" s="1065"/>
      <c r="AF22" s="1022"/>
      <c r="AG22" s="1023"/>
      <c r="AH22" s="1023"/>
      <c r="AI22" s="1023"/>
      <c r="AJ22" s="1024"/>
      <c r="AK22" s="1066"/>
      <c r="AL22" s="1067"/>
      <c r="AM22" s="1067"/>
      <c r="AN22" s="1067"/>
      <c r="AO22" s="1067"/>
      <c r="AP22" s="1067"/>
      <c r="AQ22" s="1067"/>
      <c r="AR22" s="1067"/>
      <c r="AS22" s="1067"/>
      <c r="AT22" s="1067"/>
      <c r="AU22" s="1068"/>
      <c r="AV22" s="1068"/>
      <c r="AW22" s="1068"/>
      <c r="AX22" s="1068"/>
      <c r="AY22" s="1069"/>
      <c r="AZ22" s="1015" t="s">
        <v>377</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378</v>
      </c>
      <c r="B23" s="924" t="s">
        <v>379</v>
      </c>
      <c r="C23" s="925"/>
      <c r="D23" s="925"/>
      <c r="E23" s="925"/>
      <c r="F23" s="925"/>
      <c r="G23" s="925"/>
      <c r="H23" s="925"/>
      <c r="I23" s="925"/>
      <c r="J23" s="925"/>
      <c r="K23" s="925"/>
      <c r="L23" s="925"/>
      <c r="M23" s="925"/>
      <c r="N23" s="925"/>
      <c r="O23" s="925"/>
      <c r="P23" s="935"/>
      <c r="Q23" s="1057">
        <v>10885</v>
      </c>
      <c r="R23" s="1051"/>
      <c r="S23" s="1051"/>
      <c r="T23" s="1051"/>
      <c r="U23" s="1051"/>
      <c r="V23" s="1051">
        <v>10296</v>
      </c>
      <c r="W23" s="1051"/>
      <c r="X23" s="1051"/>
      <c r="Y23" s="1051"/>
      <c r="Z23" s="1051"/>
      <c r="AA23" s="1051">
        <v>589</v>
      </c>
      <c r="AB23" s="1051"/>
      <c r="AC23" s="1051"/>
      <c r="AD23" s="1051"/>
      <c r="AE23" s="1058"/>
      <c r="AF23" s="1059">
        <v>357</v>
      </c>
      <c r="AG23" s="1051"/>
      <c r="AH23" s="1051"/>
      <c r="AI23" s="1051"/>
      <c r="AJ23" s="1060"/>
      <c r="AK23" s="1061"/>
      <c r="AL23" s="1062"/>
      <c r="AM23" s="1062"/>
      <c r="AN23" s="1062"/>
      <c r="AO23" s="1062"/>
      <c r="AP23" s="1051">
        <v>9575</v>
      </c>
      <c r="AQ23" s="1051"/>
      <c r="AR23" s="1051"/>
      <c r="AS23" s="1051"/>
      <c r="AT23" s="1051"/>
      <c r="AU23" s="1052"/>
      <c r="AV23" s="1052"/>
      <c r="AW23" s="1052"/>
      <c r="AX23" s="1052"/>
      <c r="AY23" s="1053"/>
      <c r="AZ23" s="1054" t="s">
        <v>122</v>
      </c>
      <c r="BA23" s="1055"/>
      <c r="BB23" s="1055"/>
      <c r="BC23" s="1055"/>
      <c r="BD23" s="1056"/>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50" t="s">
        <v>380</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9" t="s">
        <v>381</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382</v>
      </c>
      <c r="R26" s="989"/>
      <c r="S26" s="989"/>
      <c r="T26" s="989"/>
      <c r="U26" s="990"/>
      <c r="V26" s="988" t="s">
        <v>383</v>
      </c>
      <c r="W26" s="989"/>
      <c r="X26" s="989"/>
      <c r="Y26" s="989"/>
      <c r="Z26" s="990"/>
      <c r="AA26" s="988" t="s">
        <v>384</v>
      </c>
      <c r="AB26" s="989"/>
      <c r="AC26" s="989"/>
      <c r="AD26" s="989"/>
      <c r="AE26" s="989"/>
      <c r="AF26" s="1045" t="s">
        <v>385</v>
      </c>
      <c r="AG26" s="995"/>
      <c r="AH26" s="995"/>
      <c r="AI26" s="995"/>
      <c r="AJ26" s="1046"/>
      <c r="AK26" s="989" t="s">
        <v>386</v>
      </c>
      <c r="AL26" s="989"/>
      <c r="AM26" s="989"/>
      <c r="AN26" s="989"/>
      <c r="AO26" s="990"/>
      <c r="AP26" s="988" t="s">
        <v>387</v>
      </c>
      <c r="AQ26" s="989"/>
      <c r="AR26" s="989"/>
      <c r="AS26" s="989"/>
      <c r="AT26" s="990"/>
      <c r="AU26" s="988" t="s">
        <v>388</v>
      </c>
      <c r="AV26" s="989"/>
      <c r="AW26" s="989"/>
      <c r="AX26" s="989"/>
      <c r="AY26" s="990"/>
      <c r="AZ26" s="988" t="s">
        <v>389</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7"/>
      <c r="AG27" s="998"/>
      <c r="AH27" s="998"/>
      <c r="AI27" s="998"/>
      <c r="AJ27" s="1048"/>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7" t="s">
        <v>390</v>
      </c>
      <c r="C28" s="1038"/>
      <c r="D28" s="1038"/>
      <c r="E28" s="1038"/>
      <c r="F28" s="1038"/>
      <c r="G28" s="1038"/>
      <c r="H28" s="1038"/>
      <c r="I28" s="1038"/>
      <c r="J28" s="1038"/>
      <c r="K28" s="1038"/>
      <c r="L28" s="1038"/>
      <c r="M28" s="1038"/>
      <c r="N28" s="1038"/>
      <c r="O28" s="1038"/>
      <c r="P28" s="1039"/>
      <c r="Q28" s="1040">
        <v>2428</v>
      </c>
      <c r="R28" s="1041"/>
      <c r="S28" s="1041"/>
      <c r="T28" s="1041"/>
      <c r="U28" s="1041"/>
      <c r="V28" s="1041">
        <v>2384</v>
      </c>
      <c r="W28" s="1041"/>
      <c r="X28" s="1041"/>
      <c r="Y28" s="1041"/>
      <c r="Z28" s="1041"/>
      <c r="AA28" s="1041">
        <v>44</v>
      </c>
      <c r="AB28" s="1041"/>
      <c r="AC28" s="1041"/>
      <c r="AD28" s="1041"/>
      <c r="AE28" s="1042"/>
      <c r="AF28" s="1043">
        <v>44</v>
      </c>
      <c r="AG28" s="1041"/>
      <c r="AH28" s="1041"/>
      <c r="AI28" s="1041"/>
      <c r="AJ28" s="1044"/>
      <c r="AK28" s="1029">
        <v>149</v>
      </c>
      <c r="AL28" s="1030"/>
      <c r="AM28" s="1030"/>
      <c r="AN28" s="1030"/>
      <c r="AO28" s="1030"/>
      <c r="AP28" s="1030" t="s">
        <v>559</v>
      </c>
      <c r="AQ28" s="1030"/>
      <c r="AR28" s="1030"/>
      <c r="AS28" s="1030"/>
      <c r="AT28" s="1030"/>
      <c r="AU28" s="1031" t="s">
        <v>559</v>
      </c>
      <c r="AV28" s="1032"/>
      <c r="AW28" s="1032"/>
      <c r="AX28" s="1032"/>
      <c r="AY28" s="1033"/>
      <c r="AZ28" s="1034" t="s">
        <v>559</v>
      </c>
      <c r="BA28" s="1034"/>
      <c r="BB28" s="1034"/>
      <c r="BC28" s="1034"/>
      <c r="BD28" s="1034"/>
      <c r="BE28" s="1035"/>
      <c r="BF28" s="1035"/>
      <c r="BG28" s="1035"/>
      <c r="BH28" s="1035"/>
      <c r="BI28" s="1036"/>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391</v>
      </c>
      <c r="C29" s="1018"/>
      <c r="D29" s="1018"/>
      <c r="E29" s="1018"/>
      <c r="F29" s="1018"/>
      <c r="G29" s="1018"/>
      <c r="H29" s="1018"/>
      <c r="I29" s="1018"/>
      <c r="J29" s="1018"/>
      <c r="K29" s="1018"/>
      <c r="L29" s="1018"/>
      <c r="M29" s="1018"/>
      <c r="N29" s="1018"/>
      <c r="O29" s="1018"/>
      <c r="P29" s="1019"/>
      <c r="Q29" s="1025">
        <v>2317</v>
      </c>
      <c r="R29" s="1026"/>
      <c r="S29" s="1026"/>
      <c r="T29" s="1026"/>
      <c r="U29" s="1026"/>
      <c r="V29" s="1026">
        <v>2223</v>
      </c>
      <c r="W29" s="1026"/>
      <c r="X29" s="1026"/>
      <c r="Y29" s="1026"/>
      <c r="Z29" s="1026"/>
      <c r="AA29" s="1026">
        <v>94</v>
      </c>
      <c r="AB29" s="1026"/>
      <c r="AC29" s="1026"/>
      <c r="AD29" s="1026"/>
      <c r="AE29" s="1027"/>
      <c r="AF29" s="1022">
        <v>94</v>
      </c>
      <c r="AG29" s="1023"/>
      <c r="AH29" s="1023"/>
      <c r="AI29" s="1023"/>
      <c r="AJ29" s="1024"/>
      <c r="AK29" s="967">
        <v>322</v>
      </c>
      <c r="AL29" s="958"/>
      <c r="AM29" s="958"/>
      <c r="AN29" s="958"/>
      <c r="AO29" s="958"/>
      <c r="AP29" s="968" t="s">
        <v>559</v>
      </c>
      <c r="AQ29" s="966"/>
      <c r="AR29" s="966"/>
      <c r="AS29" s="966"/>
      <c r="AT29" s="967"/>
      <c r="AU29" s="958" t="s">
        <v>559</v>
      </c>
      <c r="AV29" s="958"/>
      <c r="AW29" s="958"/>
      <c r="AX29" s="958"/>
      <c r="AY29" s="958"/>
      <c r="AZ29" s="1028" t="s">
        <v>559</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392</v>
      </c>
      <c r="C30" s="1018"/>
      <c r="D30" s="1018"/>
      <c r="E30" s="1018"/>
      <c r="F30" s="1018"/>
      <c r="G30" s="1018"/>
      <c r="H30" s="1018"/>
      <c r="I30" s="1018"/>
      <c r="J30" s="1018"/>
      <c r="K30" s="1018"/>
      <c r="L30" s="1018"/>
      <c r="M30" s="1018"/>
      <c r="N30" s="1018"/>
      <c r="O30" s="1018"/>
      <c r="P30" s="1019"/>
      <c r="Q30" s="1025">
        <v>455</v>
      </c>
      <c r="R30" s="1026"/>
      <c r="S30" s="1026"/>
      <c r="T30" s="1026"/>
      <c r="U30" s="1026"/>
      <c r="V30" s="1026">
        <v>455</v>
      </c>
      <c r="W30" s="1026"/>
      <c r="X30" s="1026"/>
      <c r="Y30" s="1026"/>
      <c r="Z30" s="1026"/>
      <c r="AA30" s="1026">
        <v>0</v>
      </c>
      <c r="AB30" s="1026"/>
      <c r="AC30" s="1026"/>
      <c r="AD30" s="1026"/>
      <c r="AE30" s="1027"/>
      <c r="AF30" s="1022">
        <v>0</v>
      </c>
      <c r="AG30" s="1023"/>
      <c r="AH30" s="1023"/>
      <c r="AI30" s="1023"/>
      <c r="AJ30" s="1024"/>
      <c r="AK30" s="967">
        <v>87</v>
      </c>
      <c r="AL30" s="958"/>
      <c r="AM30" s="958"/>
      <c r="AN30" s="958"/>
      <c r="AO30" s="958"/>
      <c r="AP30" s="968" t="s">
        <v>559</v>
      </c>
      <c r="AQ30" s="966"/>
      <c r="AR30" s="966"/>
      <c r="AS30" s="966"/>
      <c r="AT30" s="967"/>
      <c r="AU30" s="958" t="s">
        <v>559</v>
      </c>
      <c r="AV30" s="958"/>
      <c r="AW30" s="958"/>
      <c r="AX30" s="958"/>
      <c r="AY30" s="958"/>
      <c r="AZ30" s="1028" t="s">
        <v>559</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393</v>
      </c>
      <c r="C31" s="1018"/>
      <c r="D31" s="1018"/>
      <c r="E31" s="1018"/>
      <c r="F31" s="1018"/>
      <c r="G31" s="1018"/>
      <c r="H31" s="1018"/>
      <c r="I31" s="1018"/>
      <c r="J31" s="1018"/>
      <c r="K31" s="1018"/>
      <c r="L31" s="1018"/>
      <c r="M31" s="1018"/>
      <c r="N31" s="1018"/>
      <c r="O31" s="1018"/>
      <c r="P31" s="1019"/>
      <c r="Q31" s="1025">
        <v>596</v>
      </c>
      <c r="R31" s="1026"/>
      <c r="S31" s="1026"/>
      <c r="T31" s="1026"/>
      <c r="U31" s="1026"/>
      <c r="V31" s="1026">
        <v>650</v>
      </c>
      <c r="W31" s="1026"/>
      <c r="X31" s="1026"/>
      <c r="Y31" s="1026"/>
      <c r="Z31" s="1026"/>
      <c r="AA31" s="1026">
        <v>-53</v>
      </c>
      <c r="AB31" s="1026"/>
      <c r="AC31" s="1026"/>
      <c r="AD31" s="1026"/>
      <c r="AE31" s="1027"/>
      <c r="AF31" s="1022">
        <v>327</v>
      </c>
      <c r="AG31" s="1023"/>
      <c r="AH31" s="1023"/>
      <c r="AI31" s="1023"/>
      <c r="AJ31" s="1024"/>
      <c r="AK31" s="967" t="s">
        <v>559</v>
      </c>
      <c r="AL31" s="958"/>
      <c r="AM31" s="958"/>
      <c r="AN31" s="958"/>
      <c r="AO31" s="958"/>
      <c r="AP31" s="958">
        <v>1846</v>
      </c>
      <c r="AQ31" s="958"/>
      <c r="AR31" s="958"/>
      <c r="AS31" s="958"/>
      <c r="AT31" s="958"/>
      <c r="AU31" s="958" t="s">
        <v>559</v>
      </c>
      <c r="AV31" s="958"/>
      <c r="AW31" s="958"/>
      <c r="AX31" s="958"/>
      <c r="AY31" s="958"/>
      <c r="AZ31" s="1028">
        <v>-73.5</v>
      </c>
      <c r="BA31" s="1028"/>
      <c r="BB31" s="1028"/>
      <c r="BC31" s="1028"/>
      <c r="BD31" s="1028"/>
      <c r="BE31" s="959" t="s">
        <v>394</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395</v>
      </c>
      <c r="C32" s="1018"/>
      <c r="D32" s="1018"/>
      <c r="E32" s="1018"/>
      <c r="F32" s="1018"/>
      <c r="G32" s="1018"/>
      <c r="H32" s="1018"/>
      <c r="I32" s="1018"/>
      <c r="J32" s="1018"/>
      <c r="K32" s="1018"/>
      <c r="L32" s="1018"/>
      <c r="M32" s="1018"/>
      <c r="N32" s="1018"/>
      <c r="O32" s="1018"/>
      <c r="P32" s="1019"/>
      <c r="Q32" s="1025">
        <v>671</v>
      </c>
      <c r="R32" s="1026"/>
      <c r="S32" s="1026"/>
      <c r="T32" s="1026"/>
      <c r="U32" s="1026"/>
      <c r="V32" s="1026">
        <v>572</v>
      </c>
      <c r="W32" s="1026"/>
      <c r="X32" s="1026"/>
      <c r="Y32" s="1026"/>
      <c r="Z32" s="1026"/>
      <c r="AA32" s="1026">
        <v>98</v>
      </c>
      <c r="AB32" s="1026"/>
      <c r="AC32" s="1026"/>
      <c r="AD32" s="1026"/>
      <c r="AE32" s="1027"/>
      <c r="AF32" s="1022">
        <v>135</v>
      </c>
      <c r="AG32" s="1023"/>
      <c r="AH32" s="1023"/>
      <c r="AI32" s="1023"/>
      <c r="AJ32" s="1024"/>
      <c r="AK32" s="967">
        <v>290</v>
      </c>
      <c r="AL32" s="958"/>
      <c r="AM32" s="958"/>
      <c r="AN32" s="958"/>
      <c r="AO32" s="958"/>
      <c r="AP32" s="958">
        <v>3315</v>
      </c>
      <c r="AQ32" s="958"/>
      <c r="AR32" s="958"/>
      <c r="AS32" s="958"/>
      <c r="AT32" s="958"/>
      <c r="AU32" s="958">
        <v>2794</v>
      </c>
      <c r="AV32" s="958"/>
      <c r="AW32" s="958"/>
      <c r="AX32" s="958"/>
      <c r="AY32" s="958"/>
      <c r="AZ32" s="1028">
        <v>-55.5</v>
      </c>
      <c r="BA32" s="1028"/>
      <c r="BB32" s="1028"/>
      <c r="BC32" s="1028"/>
      <c r="BD32" s="102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c r="C33" s="1018"/>
      <c r="D33" s="1018"/>
      <c r="E33" s="1018"/>
      <c r="F33" s="1018"/>
      <c r="G33" s="1018"/>
      <c r="H33" s="1018"/>
      <c r="I33" s="1018"/>
      <c r="J33" s="1018"/>
      <c r="K33" s="1018"/>
      <c r="L33" s="1018"/>
      <c r="M33" s="1018"/>
      <c r="N33" s="1018"/>
      <c r="O33" s="1018"/>
      <c r="P33" s="1019"/>
      <c r="Q33" s="1025"/>
      <c r="R33" s="1026"/>
      <c r="S33" s="1026"/>
      <c r="T33" s="1026"/>
      <c r="U33" s="1026"/>
      <c r="V33" s="1026"/>
      <c r="W33" s="1026"/>
      <c r="X33" s="1026"/>
      <c r="Y33" s="1026"/>
      <c r="Z33" s="1026"/>
      <c r="AA33" s="1026"/>
      <c r="AB33" s="1026"/>
      <c r="AC33" s="1026"/>
      <c r="AD33" s="1026"/>
      <c r="AE33" s="1027"/>
      <c r="AF33" s="1022"/>
      <c r="AG33" s="1023"/>
      <c r="AH33" s="1023"/>
      <c r="AI33" s="1023"/>
      <c r="AJ33" s="1024"/>
      <c r="AK33" s="967"/>
      <c r="AL33" s="958"/>
      <c r="AM33" s="958"/>
      <c r="AN33" s="958"/>
      <c r="AO33" s="958"/>
      <c r="AP33" s="958"/>
      <c r="AQ33" s="958"/>
      <c r="AR33" s="958"/>
      <c r="AS33" s="958"/>
      <c r="AT33" s="958"/>
      <c r="AU33" s="958"/>
      <c r="AV33" s="958"/>
      <c r="AW33" s="958"/>
      <c r="AX33" s="958"/>
      <c r="AY33" s="958"/>
      <c r="AZ33" s="1028"/>
      <c r="BA33" s="1028"/>
      <c r="BB33" s="1028"/>
      <c r="BC33" s="1028"/>
      <c r="BD33" s="1028"/>
      <c r="BE33" s="959"/>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378</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600</v>
      </c>
      <c r="AG63" s="946"/>
      <c r="AH63" s="946"/>
      <c r="AI63" s="946"/>
      <c r="AJ63" s="1009"/>
      <c r="AK63" s="1010"/>
      <c r="AL63" s="950"/>
      <c r="AM63" s="950"/>
      <c r="AN63" s="950"/>
      <c r="AO63" s="950"/>
      <c r="AP63" s="946">
        <v>5161</v>
      </c>
      <c r="AQ63" s="946"/>
      <c r="AR63" s="946"/>
      <c r="AS63" s="946"/>
      <c r="AT63" s="946"/>
      <c r="AU63" s="946">
        <v>2794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382</v>
      </c>
      <c r="R66" s="989"/>
      <c r="S66" s="989"/>
      <c r="T66" s="989"/>
      <c r="U66" s="990"/>
      <c r="V66" s="988" t="s">
        <v>383</v>
      </c>
      <c r="W66" s="989"/>
      <c r="X66" s="989"/>
      <c r="Y66" s="989"/>
      <c r="Z66" s="990"/>
      <c r="AA66" s="988" t="s">
        <v>384</v>
      </c>
      <c r="AB66" s="989"/>
      <c r="AC66" s="989"/>
      <c r="AD66" s="989"/>
      <c r="AE66" s="990"/>
      <c r="AF66" s="994" t="s">
        <v>385</v>
      </c>
      <c r="AG66" s="995"/>
      <c r="AH66" s="995"/>
      <c r="AI66" s="995"/>
      <c r="AJ66" s="996"/>
      <c r="AK66" s="988" t="s">
        <v>386</v>
      </c>
      <c r="AL66" s="983"/>
      <c r="AM66" s="983"/>
      <c r="AN66" s="983"/>
      <c r="AO66" s="984"/>
      <c r="AP66" s="988" t="s">
        <v>387</v>
      </c>
      <c r="AQ66" s="989"/>
      <c r="AR66" s="989"/>
      <c r="AS66" s="989"/>
      <c r="AT66" s="990"/>
      <c r="AU66" s="988" t="s">
        <v>400</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560</v>
      </c>
      <c r="C68" s="973"/>
      <c r="D68" s="973"/>
      <c r="E68" s="973"/>
      <c r="F68" s="973"/>
      <c r="G68" s="973"/>
      <c r="H68" s="973"/>
      <c r="I68" s="973"/>
      <c r="J68" s="973"/>
      <c r="K68" s="973"/>
      <c r="L68" s="973"/>
      <c r="M68" s="973"/>
      <c r="N68" s="973"/>
      <c r="O68" s="973"/>
      <c r="P68" s="974"/>
      <c r="Q68" s="975">
        <v>315</v>
      </c>
      <c r="R68" s="969"/>
      <c r="S68" s="969"/>
      <c r="T68" s="969"/>
      <c r="U68" s="969"/>
      <c r="V68" s="969">
        <v>268</v>
      </c>
      <c r="W68" s="969"/>
      <c r="X68" s="969"/>
      <c r="Y68" s="969"/>
      <c r="Z68" s="969"/>
      <c r="AA68" s="969">
        <v>47</v>
      </c>
      <c r="AB68" s="969"/>
      <c r="AC68" s="969"/>
      <c r="AD68" s="969"/>
      <c r="AE68" s="969"/>
      <c r="AF68" s="969" t="s">
        <v>559</v>
      </c>
      <c r="AG68" s="969"/>
      <c r="AH68" s="969"/>
      <c r="AI68" s="969"/>
      <c r="AJ68" s="969"/>
      <c r="AK68" s="969">
        <v>0</v>
      </c>
      <c r="AL68" s="969"/>
      <c r="AM68" s="969"/>
      <c r="AN68" s="969"/>
      <c r="AO68" s="969"/>
      <c r="AP68" s="969">
        <v>277</v>
      </c>
      <c r="AQ68" s="969"/>
      <c r="AR68" s="969"/>
      <c r="AS68" s="969"/>
      <c r="AT68" s="969"/>
      <c r="AU68" s="969">
        <v>40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561</v>
      </c>
      <c r="C69" s="962"/>
      <c r="D69" s="962"/>
      <c r="E69" s="962"/>
      <c r="F69" s="962"/>
      <c r="G69" s="962"/>
      <c r="H69" s="962"/>
      <c r="I69" s="962"/>
      <c r="J69" s="962"/>
      <c r="K69" s="962"/>
      <c r="L69" s="962"/>
      <c r="M69" s="962"/>
      <c r="N69" s="962"/>
      <c r="O69" s="962"/>
      <c r="P69" s="963"/>
      <c r="Q69" s="964">
        <v>4092</v>
      </c>
      <c r="R69" s="958"/>
      <c r="S69" s="958"/>
      <c r="T69" s="958"/>
      <c r="U69" s="958"/>
      <c r="V69" s="958">
        <v>4075</v>
      </c>
      <c r="W69" s="958"/>
      <c r="X69" s="958"/>
      <c r="Y69" s="958"/>
      <c r="Z69" s="958"/>
      <c r="AA69" s="958">
        <v>16</v>
      </c>
      <c r="AB69" s="958"/>
      <c r="AC69" s="958"/>
      <c r="AD69" s="958"/>
      <c r="AE69" s="958"/>
      <c r="AF69" s="958" t="s">
        <v>559</v>
      </c>
      <c r="AG69" s="958"/>
      <c r="AH69" s="958"/>
      <c r="AI69" s="958"/>
      <c r="AJ69" s="958"/>
      <c r="AK69" s="958">
        <v>10</v>
      </c>
      <c r="AL69" s="958"/>
      <c r="AM69" s="958"/>
      <c r="AN69" s="958"/>
      <c r="AO69" s="958"/>
      <c r="AP69" s="958" t="s">
        <v>559</v>
      </c>
      <c r="AQ69" s="958"/>
      <c r="AR69" s="958"/>
      <c r="AS69" s="958"/>
      <c r="AT69" s="958"/>
      <c r="AU69" s="958" t="s">
        <v>559</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562</v>
      </c>
      <c r="C70" s="962"/>
      <c r="D70" s="962"/>
      <c r="E70" s="962"/>
      <c r="F70" s="962"/>
      <c r="G70" s="962"/>
      <c r="H70" s="962"/>
      <c r="I70" s="962"/>
      <c r="J70" s="962"/>
      <c r="K70" s="962"/>
      <c r="L70" s="962"/>
      <c r="M70" s="962"/>
      <c r="N70" s="962"/>
      <c r="O70" s="962"/>
      <c r="P70" s="963"/>
      <c r="Q70" s="964">
        <v>238</v>
      </c>
      <c r="R70" s="958"/>
      <c r="S70" s="958"/>
      <c r="T70" s="958"/>
      <c r="U70" s="958"/>
      <c r="V70" s="958">
        <v>188</v>
      </c>
      <c r="W70" s="958"/>
      <c r="X70" s="958"/>
      <c r="Y70" s="958"/>
      <c r="Z70" s="958"/>
      <c r="AA70" s="958">
        <v>51</v>
      </c>
      <c r="AB70" s="958"/>
      <c r="AC70" s="958"/>
      <c r="AD70" s="958"/>
      <c r="AE70" s="958"/>
      <c r="AF70" s="958" t="s">
        <v>559</v>
      </c>
      <c r="AG70" s="958"/>
      <c r="AH70" s="958"/>
      <c r="AI70" s="958"/>
      <c r="AJ70" s="958"/>
      <c r="AK70" s="958">
        <v>20</v>
      </c>
      <c r="AL70" s="958"/>
      <c r="AM70" s="958"/>
      <c r="AN70" s="958"/>
      <c r="AO70" s="958"/>
      <c r="AP70" s="958">
        <v>114</v>
      </c>
      <c r="AQ70" s="958"/>
      <c r="AR70" s="958"/>
      <c r="AS70" s="958"/>
      <c r="AT70" s="958"/>
      <c r="AU70" s="958">
        <v>19</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563</v>
      </c>
      <c r="C71" s="962"/>
      <c r="D71" s="962"/>
      <c r="E71" s="962"/>
      <c r="F71" s="962"/>
      <c r="G71" s="962"/>
      <c r="H71" s="962"/>
      <c r="I71" s="962"/>
      <c r="J71" s="962"/>
      <c r="K71" s="962"/>
      <c r="L71" s="962"/>
      <c r="M71" s="962"/>
      <c r="N71" s="962"/>
      <c r="O71" s="962"/>
      <c r="P71" s="963"/>
      <c r="Q71" s="964">
        <v>146</v>
      </c>
      <c r="R71" s="958"/>
      <c r="S71" s="958"/>
      <c r="T71" s="958"/>
      <c r="U71" s="958"/>
      <c r="V71" s="958">
        <v>146</v>
      </c>
      <c r="W71" s="958"/>
      <c r="X71" s="958"/>
      <c r="Y71" s="958"/>
      <c r="Z71" s="958"/>
      <c r="AA71" s="958">
        <v>0</v>
      </c>
      <c r="AB71" s="958"/>
      <c r="AC71" s="958"/>
      <c r="AD71" s="958"/>
      <c r="AE71" s="958"/>
      <c r="AF71" s="958" t="s">
        <v>559</v>
      </c>
      <c r="AG71" s="958"/>
      <c r="AH71" s="958"/>
      <c r="AI71" s="958"/>
      <c r="AJ71" s="958"/>
      <c r="AK71" s="958">
        <v>1</v>
      </c>
      <c r="AL71" s="958"/>
      <c r="AM71" s="958"/>
      <c r="AN71" s="958"/>
      <c r="AO71" s="958"/>
      <c r="AP71" s="958" t="s">
        <v>559</v>
      </c>
      <c r="AQ71" s="958"/>
      <c r="AR71" s="958"/>
      <c r="AS71" s="958"/>
      <c r="AT71" s="958"/>
      <c r="AU71" s="958" t="s">
        <v>559</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564</v>
      </c>
      <c r="C72" s="962"/>
      <c r="D72" s="962"/>
      <c r="E72" s="962"/>
      <c r="F72" s="962"/>
      <c r="G72" s="962"/>
      <c r="H72" s="962"/>
      <c r="I72" s="962"/>
      <c r="J72" s="962"/>
      <c r="K72" s="962"/>
      <c r="L72" s="962"/>
      <c r="M72" s="962"/>
      <c r="N72" s="962"/>
      <c r="O72" s="962"/>
      <c r="P72" s="963"/>
      <c r="Q72" s="964">
        <v>302</v>
      </c>
      <c r="R72" s="958"/>
      <c r="S72" s="958"/>
      <c r="T72" s="958"/>
      <c r="U72" s="958"/>
      <c r="V72" s="958">
        <v>280</v>
      </c>
      <c r="W72" s="958"/>
      <c r="X72" s="958"/>
      <c r="Y72" s="958"/>
      <c r="Z72" s="958"/>
      <c r="AA72" s="958">
        <v>23</v>
      </c>
      <c r="AB72" s="958"/>
      <c r="AC72" s="958"/>
      <c r="AD72" s="958"/>
      <c r="AE72" s="958"/>
      <c r="AF72" s="958" t="s">
        <v>559</v>
      </c>
      <c r="AG72" s="958"/>
      <c r="AH72" s="958"/>
      <c r="AI72" s="958"/>
      <c r="AJ72" s="958"/>
      <c r="AK72" s="958">
        <v>193</v>
      </c>
      <c r="AL72" s="958"/>
      <c r="AM72" s="958"/>
      <c r="AN72" s="958"/>
      <c r="AO72" s="958"/>
      <c r="AP72" s="958" t="s">
        <v>559</v>
      </c>
      <c r="AQ72" s="958"/>
      <c r="AR72" s="958"/>
      <c r="AS72" s="958"/>
      <c r="AT72" s="958"/>
      <c r="AU72" s="958" t="s">
        <v>559</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565</v>
      </c>
      <c r="C73" s="962"/>
      <c r="D73" s="962"/>
      <c r="E73" s="962"/>
      <c r="F73" s="962"/>
      <c r="G73" s="962"/>
      <c r="H73" s="962"/>
      <c r="I73" s="962"/>
      <c r="J73" s="962"/>
      <c r="K73" s="962"/>
      <c r="L73" s="962"/>
      <c r="M73" s="962"/>
      <c r="N73" s="962"/>
      <c r="O73" s="962"/>
      <c r="P73" s="963"/>
      <c r="Q73" s="964">
        <v>14208</v>
      </c>
      <c r="R73" s="958"/>
      <c r="S73" s="958"/>
      <c r="T73" s="958"/>
      <c r="U73" s="958"/>
      <c r="V73" s="958">
        <v>13916</v>
      </c>
      <c r="W73" s="958"/>
      <c r="X73" s="958"/>
      <c r="Y73" s="958"/>
      <c r="Z73" s="958"/>
      <c r="AA73" s="958">
        <v>292</v>
      </c>
      <c r="AB73" s="958"/>
      <c r="AC73" s="958"/>
      <c r="AD73" s="958"/>
      <c r="AE73" s="958"/>
      <c r="AF73" s="958" t="s">
        <v>559</v>
      </c>
      <c r="AG73" s="958"/>
      <c r="AH73" s="958"/>
      <c r="AI73" s="958"/>
      <c r="AJ73" s="958"/>
      <c r="AK73" s="958">
        <v>64</v>
      </c>
      <c r="AL73" s="958"/>
      <c r="AM73" s="958"/>
      <c r="AN73" s="958"/>
      <c r="AO73" s="958"/>
      <c r="AP73" s="958">
        <v>4474</v>
      </c>
      <c r="AQ73" s="958"/>
      <c r="AR73" s="958"/>
      <c r="AS73" s="958"/>
      <c r="AT73" s="958"/>
      <c r="AU73" s="958">
        <v>80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566</v>
      </c>
      <c r="C74" s="962"/>
      <c r="D74" s="962"/>
      <c r="E74" s="962"/>
      <c r="F74" s="962"/>
      <c r="G74" s="962"/>
      <c r="H74" s="962"/>
      <c r="I74" s="962"/>
      <c r="J74" s="962"/>
      <c r="K74" s="962"/>
      <c r="L74" s="962"/>
      <c r="M74" s="962"/>
      <c r="N74" s="962"/>
      <c r="O74" s="962"/>
      <c r="P74" s="963"/>
      <c r="Q74" s="964">
        <v>5801</v>
      </c>
      <c r="R74" s="958"/>
      <c r="S74" s="958"/>
      <c r="T74" s="958"/>
      <c r="U74" s="958"/>
      <c r="V74" s="958">
        <v>5783</v>
      </c>
      <c r="W74" s="958"/>
      <c r="X74" s="958"/>
      <c r="Y74" s="958"/>
      <c r="Z74" s="958"/>
      <c r="AA74" s="958">
        <v>18</v>
      </c>
      <c r="AB74" s="958"/>
      <c r="AC74" s="958"/>
      <c r="AD74" s="958"/>
      <c r="AE74" s="958"/>
      <c r="AF74" s="958" t="s">
        <v>559</v>
      </c>
      <c r="AG74" s="958"/>
      <c r="AH74" s="958"/>
      <c r="AI74" s="958"/>
      <c r="AJ74" s="958"/>
      <c r="AK74" s="958">
        <v>71</v>
      </c>
      <c r="AL74" s="958"/>
      <c r="AM74" s="958"/>
      <c r="AN74" s="958"/>
      <c r="AO74" s="958"/>
      <c r="AP74" s="958" t="s">
        <v>559</v>
      </c>
      <c r="AQ74" s="958"/>
      <c r="AR74" s="958"/>
      <c r="AS74" s="958"/>
      <c r="AT74" s="958"/>
      <c r="AU74" s="958" t="s">
        <v>559</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378</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t="s">
        <v>559</v>
      </c>
      <c r="AG88" s="946"/>
      <c r="AH88" s="946"/>
      <c r="AI88" s="946"/>
      <c r="AJ88" s="946"/>
      <c r="AK88" s="950"/>
      <c r="AL88" s="950"/>
      <c r="AM88" s="950"/>
      <c r="AN88" s="950"/>
      <c r="AO88" s="950"/>
      <c r="AP88" s="946">
        <v>4864</v>
      </c>
      <c r="AQ88" s="946"/>
      <c r="AR88" s="946"/>
      <c r="AS88" s="946"/>
      <c r="AT88" s="946"/>
      <c r="AU88" s="946">
        <v>138</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378</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109</v>
      </c>
      <c r="CS102" s="940"/>
      <c r="CT102" s="940"/>
      <c r="CU102" s="940"/>
      <c r="CV102" s="941"/>
      <c r="CW102" s="939" t="s">
        <v>559</v>
      </c>
      <c r="CX102" s="940"/>
      <c r="CY102" s="940"/>
      <c r="CZ102" s="940"/>
      <c r="DA102" s="941"/>
      <c r="DB102" s="939" t="s">
        <v>559</v>
      </c>
      <c r="DC102" s="940"/>
      <c r="DD102" s="940"/>
      <c r="DE102" s="940"/>
      <c r="DF102" s="941"/>
      <c r="DG102" s="939" t="s">
        <v>559</v>
      </c>
      <c r="DH102" s="940"/>
      <c r="DI102" s="940"/>
      <c r="DJ102" s="940"/>
      <c r="DK102" s="941"/>
      <c r="DL102" s="939" t="s">
        <v>559</v>
      </c>
      <c r="DM102" s="940"/>
      <c r="DN102" s="940"/>
      <c r="DO102" s="940"/>
      <c r="DP102" s="941"/>
      <c r="DQ102" s="939" t="s">
        <v>559</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621158</v>
      </c>
      <c r="AB110" s="876"/>
      <c r="AC110" s="876"/>
      <c r="AD110" s="876"/>
      <c r="AE110" s="877"/>
      <c r="AF110" s="878">
        <v>760882</v>
      </c>
      <c r="AG110" s="876"/>
      <c r="AH110" s="876"/>
      <c r="AI110" s="876"/>
      <c r="AJ110" s="877"/>
      <c r="AK110" s="878">
        <v>762896</v>
      </c>
      <c r="AL110" s="876"/>
      <c r="AM110" s="876"/>
      <c r="AN110" s="876"/>
      <c r="AO110" s="877"/>
      <c r="AP110" s="879">
        <v>15.9</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9896054</v>
      </c>
      <c r="BR110" s="829"/>
      <c r="BS110" s="829"/>
      <c r="BT110" s="829"/>
      <c r="BU110" s="829"/>
      <c r="BV110" s="829">
        <v>9481681</v>
      </c>
      <c r="BW110" s="829"/>
      <c r="BX110" s="829"/>
      <c r="BY110" s="829"/>
      <c r="BZ110" s="829"/>
      <c r="CA110" s="829">
        <v>9575498</v>
      </c>
      <c r="CB110" s="829"/>
      <c r="CC110" s="829"/>
      <c r="CD110" s="829"/>
      <c r="CE110" s="829"/>
      <c r="CF110" s="853">
        <v>200.1</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t="s">
        <v>122</v>
      </c>
      <c r="BR111" s="804"/>
      <c r="BS111" s="804"/>
      <c r="BT111" s="804"/>
      <c r="BU111" s="804"/>
      <c r="BV111" s="804" t="s">
        <v>122</v>
      </c>
      <c r="BW111" s="804"/>
      <c r="BX111" s="804"/>
      <c r="BY111" s="804"/>
      <c r="BZ111" s="804"/>
      <c r="CA111" s="804" t="s">
        <v>122</v>
      </c>
      <c r="CB111" s="804"/>
      <c r="CC111" s="804"/>
      <c r="CD111" s="804"/>
      <c r="CE111" s="804"/>
      <c r="CF111" s="862" t="s">
        <v>122</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3042433</v>
      </c>
      <c r="BR112" s="804"/>
      <c r="BS112" s="804"/>
      <c r="BT112" s="804"/>
      <c r="BU112" s="804"/>
      <c r="BV112" s="804">
        <v>3009232</v>
      </c>
      <c r="BW112" s="804"/>
      <c r="BX112" s="804"/>
      <c r="BY112" s="804"/>
      <c r="BZ112" s="804"/>
      <c r="CA112" s="804">
        <v>2794173</v>
      </c>
      <c r="CB112" s="804"/>
      <c r="CC112" s="804"/>
      <c r="CD112" s="804"/>
      <c r="CE112" s="804"/>
      <c r="CF112" s="862">
        <v>58.4</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210000</v>
      </c>
      <c r="AB113" s="906"/>
      <c r="AC113" s="906"/>
      <c r="AD113" s="906"/>
      <c r="AE113" s="907"/>
      <c r="AF113" s="908">
        <v>280000</v>
      </c>
      <c r="AG113" s="906"/>
      <c r="AH113" s="906"/>
      <c r="AI113" s="906"/>
      <c r="AJ113" s="907"/>
      <c r="AK113" s="908">
        <v>224833</v>
      </c>
      <c r="AL113" s="906"/>
      <c r="AM113" s="906"/>
      <c r="AN113" s="906"/>
      <c r="AO113" s="907"/>
      <c r="AP113" s="909">
        <v>4.7</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v>151922</v>
      </c>
      <c r="BR113" s="804"/>
      <c r="BS113" s="804"/>
      <c r="BT113" s="804"/>
      <c r="BU113" s="804"/>
      <c r="BV113" s="804">
        <v>149077</v>
      </c>
      <c r="BW113" s="804"/>
      <c r="BX113" s="804"/>
      <c r="BY113" s="804"/>
      <c r="BZ113" s="804"/>
      <c r="CA113" s="804">
        <v>138281</v>
      </c>
      <c r="CB113" s="804"/>
      <c r="CC113" s="804"/>
      <c r="CD113" s="804"/>
      <c r="CE113" s="804"/>
      <c r="CF113" s="862">
        <v>2.9</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19353</v>
      </c>
      <c r="AB114" s="767"/>
      <c r="AC114" s="767"/>
      <c r="AD114" s="767"/>
      <c r="AE114" s="768"/>
      <c r="AF114" s="769">
        <v>19301</v>
      </c>
      <c r="AG114" s="767"/>
      <c r="AH114" s="767"/>
      <c r="AI114" s="767"/>
      <c r="AJ114" s="768"/>
      <c r="AK114" s="769">
        <v>21653</v>
      </c>
      <c r="AL114" s="767"/>
      <c r="AM114" s="767"/>
      <c r="AN114" s="767"/>
      <c r="AO114" s="768"/>
      <c r="AP114" s="811">
        <v>0.5</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867183</v>
      </c>
      <c r="BR114" s="804"/>
      <c r="BS114" s="804"/>
      <c r="BT114" s="804"/>
      <c r="BU114" s="804"/>
      <c r="BV114" s="804">
        <v>796225</v>
      </c>
      <c r="BW114" s="804"/>
      <c r="BX114" s="804"/>
      <c r="BY114" s="804"/>
      <c r="BZ114" s="804"/>
      <c r="CA114" s="804">
        <v>680020</v>
      </c>
      <c r="CB114" s="804"/>
      <c r="CC114" s="804"/>
      <c r="CD114" s="804"/>
      <c r="CE114" s="804"/>
      <c r="CF114" s="862">
        <v>14.2</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122</v>
      </c>
      <c r="AB115" s="906"/>
      <c r="AC115" s="906"/>
      <c r="AD115" s="906"/>
      <c r="AE115" s="907"/>
      <c r="AF115" s="908" t="s">
        <v>122</v>
      </c>
      <c r="AG115" s="906"/>
      <c r="AH115" s="906"/>
      <c r="AI115" s="906"/>
      <c r="AJ115" s="907"/>
      <c r="AK115" s="908" t="s">
        <v>122</v>
      </c>
      <c r="AL115" s="906"/>
      <c r="AM115" s="906"/>
      <c r="AN115" s="906"/>
      <c r="AO115" s="907"/>
      <c r="AP115" s="909" t="s">
        <v>122</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v>1</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850511</v>
      </c>
      <c r="AB117" s="890"/>
      <c r="AC117" s="890"/>
      <c r="AD117" s="890"/>
      <c r="AE117" s="891"/>
      <c r="AF117" s="892">
        <v>1060183</v>
      </c>
      <c r="AG117" s="890"/>
      <c r="AH117" s="890"/>
      <c r="AI117" s="890"/>
      <c r="AJ117" s="891"/>
      <c r="AK117" s="892">
        <v>1009383</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13957592</v>
      </c>
      <c r="BR119" s="832"/>
      <c r="BS119" s="832"/>
      <c r="BT119" s="832"/>
      <c r="BU119" s="832"/>
      <c r="BV119" s="832">
        <v>13436215</v>
      </c>
      <c r="BW119" s="832"/>
      <c r="BX119" s="832"/>
      <c r="BY119" s="832"/>
      <c r="BZ119" s="832"/>
      <c r="CA119" s="832">
        <v>13187972</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2080451</v>
      </c>
      <c r="BR120" s="829"/>
      <c r="BS120" s="829"/>
      <c r="BT120" s="829"/>
      <c r="BU120" s="829"/>
      <c r="BV120" s="829">
        <v>2194301</v>
      </c>
      <c r="BW120" s="829"/>
      <c r="BX120" s="829"/>
      <c r="BY120" s="829"/>
      <c r="BZ120" s="829"/>
      <c r="CA120" s="829">
        <v>2323397</v>
      </c>
      <c r="CB120" s="829"/>
      <c r="CC120" s="829"/>
      <c r="CD120" s="829"/>
      <c r="CE120" s="829"/>
      <c r="CF120" s="853">
        <v>48.5</v>
      </c>
      <c r="CG120" s="854"/>
      <c r="CH120" s="854"/>
      <c r="CI120" s="854"/>
      <c r="CJ120" s="854"/>
      <c r="CK120" s="855" t="s">
        <v>446</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3042433</v>
      </c>
      <c r="DH120" s="829"/>
      <c r="DI120" s="829"/>
      <c r="DJ120" s="829"/>
      <c r="DK120" s="829"/>
      <c r="DL120" s="829">
        <v>3009232</v>
      </c>
      <c r="DM120" s="829"/>
      <c r="DN120" s="829"/>
      <c r="DO120" s="829"/>
      <c r="DP120" s="829"/>
      <c r="DQ120" s="829">
        <v>2794173</v>
      </c>
      <c r="DR120" s="829"/>
      <c r="DS120" s="829"/>
      <c r="DT120" s="829"/>
      <c r="DU120" s="829"/>
      <c r="DV120" s="830">
        <v>58.4</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1376967</v>
      </c>
      <c r="BR121" s="804"/>
      <c r="BS121" s="804"/>
      <c r="BT121" s="804"/>
      <c r="BU121" s="804"/>
      <c r="BV121" s="804">
        <v>1135214</v>
      </c>
      <c r="BW121" s="804"/>
      <c r="BX121" s="804"/>
      <c r="BY121" s="804"/>
      <c r="BZ121" s="804"/>
      <c r="CA121" s="804">
        <v>1001546</v>
      </c>
      <c r="CB121" s="804"/>
      <c r="CC121" s="804"/>
      <c r="CD121" s="804"/>
      <c r="CE121" s="804"/>
      <c r="CF121" s="862">
        <v>20.9</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t="s">
        <v>122</v>
      </c>
      <c r="DH121" s="804"/>
      <c r="DI121" s="804"/>
      <c r="DJ121" s="804"/>
      <c r="DK121" s="804"/>
      <c r="DL121" s="804" t="s">
        <v>122</v>
      </c>
      <c r="DM121" s="804"/>
      <c r="DN121" s="804"/>
      <c r="DO121" s="804"/>
      <c r="DP121" s="804"/>
      <c r="DQ121" s="804" t="s">
        <v>122</v>
      </c>
      <c r="DR121" s="804"/>
      <c r="DS121" s="804"/>
      <c r="DT121" s="804"/>
      <c r="DU121" s="804"/>
      <c r="DV121" s="781" t="s">
        <v>122</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7979952</v>
      </c>
      <c r="BR122" s="832"/>
      <c r="BS122" s="832"/>
      <c r="BT122" s="832"/>
      <c r="BU122" s="832"/>
      <c r="BV122" s="832">
        <v>7724868</v>
      </c>
      <c r="BW122" s="832"/>
      <c r="BX122" s="832"/>
      <c r="BY122" s="832"/>
      <c r="BZ122" s="832"/>
      <c r="CA122" s="832">
        <v>7692915</v>
      </c>
      <c r="CB122" s="832"/>
      <c r="CC122" s="832"/>
      <c r="CD122" s="832"/>
      <c r="CE122" s="832"/>
      <c r="CF122" s="833">
        <v>160.69999999999999</v>
      </c>
      <c r="CG122" s="834"/>
      <c r="CH122" s="834"/>
      <c r="CI122" s="834"/>
      <c r="CJ122" s="834"/>
      <c r="CK122" s="856"/>
      <c r="CL122" s="842"/>
      <c r="CM122" s="842"/>
      <c r="CN122" s="842"/>
      <c r="CO122" s="843"/>
      <c r="CP122" s="822"/>
      <c r="CQ122" s="823"/>
      <c r="CR122" s="823"/>
      <c r="CS122" s="823"/>
      <c r="CT122" s="823"/>
      <c r="CU122" s="823"/>
      <c r="CV122" s="823"/>
      <c r="CW122" s="823"/>
      <c r="CX122" s="823"/>
      <c r="CY122" s="823"/>
      <c r="CZ122" s="823"/>
      <c r="DA122" s="823"/>
      <c r="DB122" s="823"/>
      <c r="DC122" s="823"/>
      <c r="DD122" s="823"/>
      <c r="DE122" s="823"/>
      <c r="DF122" s="824"/>
      <c r="DG122" s="803"/>
      <c r="DH122" s="804"/>
      <c r="DI122" s="804"/>
      <c r="DJ122" s="804"/>
      <c r="DK122" s="804"/>
      <c r="DL122" s="804"/>
      <c r="DM122" s="804"/>
      <c r="DN122" s="804"/>
      <c r="DO122" s="804"/>
      <c r="DP122" s="804"/>
      <c r="DQ122" s="804"/>
      <c r="DR122" s="804"/>
      <c r="DS122" s="804"/>
      <c r="DT122" s="804"/>
      <c r="DU122" s="804"/>
      <c r="DV122" s="781"/>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11437370</v>
      </c>
      <c r="BR123" s="820"/>
      <c r="BS123" s="820"/>
      <c r="BT123" s="820"/>
      <c r="BU123" s="820"/>
      <c r="BV123" s="820">
        <v>11054383</v>
      </c>
      <c r="BW123" s="820"/>
      <c r="BX123" s="820"/>
      <c r="BY123" s="820"/>
      <c r="BZ123" s="820"/>
      <c r="CA123" s="820">
        <v>11017858</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52.1</v>
      </c>
      <c r="BR124" s="818"/>
      <c r="BS124" s="818"/>
      <c r="BT124" s="818"/>
      <c r="BU124" s="818"/>
      <c r="BV124" s="818">
        <v>50.6</v>
      </c>
      <c r="BW124" s="818"/>
      <c r="BX124" s="818"/>
      <c r="BY124" s="818"/>
      <c r="BZ124" s="818"/>
      <c r="CA124" s="818">
        <v>45.3</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169510</v>
      </c>
      <c r="AB128" s="788"/>
      <c r="AC128" s="788"/>
      <c r="AD128" s="788"/>
      <c r="AE128" s="789"/>
      <c r="AF128" s="790">
        <v>162516</v>
      </c>
      <c r="AG128" s="788"/>
      <c r="AH128" s="788"/>
      <c r="AI128" s="788"/>
      <c r="AJ128" s="789"/>
      <c r="AK128" s="790">
        <v>180023</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14.75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5424834</v>
      </c>
      <c r="AB129" s="767"/>
      <c r="AC129" s="767"/>
      <c r="AD129" s="767"/>
      <c r="AE129" s="768"/>
      <c r="AF129" s="769">
        <v>5330190</v>
      </c>
      <c r="AG129" s="767"/>
      <c r="AH129" s="767"/>
      <c r="AI129" s="767"/>
      <c r="AJ129" s="768"/>
      <c r="AK129" s="769">
        <v>5412818</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19.75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592487</v>
      </c>
      <c r="AB130" s="767"/>
      <c r="AC130" s="767"/>
      <c r="AD130" s="767"/>
      <c r="AE130" s="768"/>
      <c r="AF130" s="769">
        <v>627780</v>
      </c>
      <c r="AG130" s="767"/>
      <c r="AH130" s="767"/>
      <c r="AI130" s="767"/>
      <c r="AJ130" s="768"/>
      <c r="AK130" s="769">
        <v>626757</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3.9</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4832347</v>
      </c>
      <c r="AB131" s="751"/>
      <c r="AC131" s="751"/>
      <c r="AD131" s="751"/>
      <c r="AE131" s="752"/>
      <c r="AF131" s="753">
        <v>4702410</v>
      </c>
      <c r="AG131" s="751"/>
      <c r="AH131" s="751"/>
      <c r="AI131" s="751"/>
      <c r="AJ131" s="752"/>
      <c r="AK131" s="753">
        <v>4786061</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v>45.3</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1.8316979309999999</v>
      </c>
      <c r="AB132" s="732"/>
      <c r="AC132" s="732"/>
      <c r="AD132" s="732"/>
      <c r="AE132" s="733"/>
      <c r="AF132" s="734">
        <v>5.7393336609999999</v>
      </c>
      <c r="AG132" s="732"/>
      <c r="AH132" s="732"/>
      <c r="AI132" s="732"/>
      <c r="AJ132" s="733"/>
      <c r="AK132" s="734">
        <v>4.2331888370000001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1.7</v>
      </c>
      <c r="AB133" s="711"/>
      <c r="AC133" s="711"/>
      <c r="AD133" s="711"/>
      <c r="AE133" s="712"/>
      <c r="AF133" s="710">
        <v>3.2</v>
      </c>
      <c r="AG133" s="711"/>
      <c r="AH133" s="711"/>
      <c r="AI133" s="711"/>
      <c r="AJ133" s="712"/>
      <c r="AK133" s="710">
        <v>3.9</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1o6R1RYaibdobbdG7CcEMVAc1aSTY4gyhNhkHUUsJy4h29/pBK+Qu1kiVts5fxxcOl2D5E77WmF48Jp9jglBCQ==" saltValue="mfQJqh809RhICPbECBm4s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C91vlXKZ7fa+k/GDcD8OzbWuJ/gb6pgVb4k5mX0iwTJj1fSVUYp/YOnaTFZrlqI/hm+Q7JFNMTCgwC+4BLq5CA==" saltValue="eCRcupEBeMW4prl2i1SZd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activeCell="AG89" sqref="AG89"/>
    </sheetView>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bUTEYNhskl0dGNlak+2hY0aIDNOKsadTm+Z6eZ0vdNA/TjWiRsJaE/+z+Sd0Iq/ORwfyraH8SK+yDGkbviLVw==" saltValue="WN2dZcdca3IexiXEqh+1dg==" spinCount="100000" sheet="1" objects="1" scenarios="1"/>
  <dataConsolidate/>
  <phoneticPr fontId="2"/>
  <printOptions horizontalCentered="1" verticalCentered="1"/>
  <pageMargins left="0" right="0" top="0" bottom="0" header="0" footer="0"/>
  <pageSetup paperSize="8" scale="6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67"/>
  <sheetViews>
    <sheetView showGridLines="0" view="pageBreakPreview" zoomScaleSheetLayoutView="10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8" t="s">
        <v>479</v>
      </c>
      <c r="AP7" s="265"/>
      <c r="AQ7" s="266" t="s">
        <v>480</v>
      </c>
      <c r="AR7" s="267"/>
    </row>
    <row r="8" spans="1:46" x14ac:dyDescent="0.15">
      <c r="A8" s="259"/>
      <c r="AK8" s="268"/>
      <c r="AL8" s="269"/>
      <c r="AM8" s="269"/>
      <c r="AN8" s="270"/>
      <c r="AO8" s="1109"/>
      <c r="AP8" s="271" t="s">
        <v>481</v>
      </c>
      <c r="AQ8" s="272" t="s">
        <v>482</v>
      </c>
      <c r="AR8" s="273" t="s">
        <v>483</v>
      </c>
    </row>
    <row r="9" spans="1:46" x14ac:dyDescent="0.15">
      <c r="A9" s="259"/>
      <c r="AK9" s="1120" t="s">
        <v>484</v>
      </c>
      <c r="AL9" s="1121"/>
      <c r="AM9" s="1121"/>
      <c r="AN9" s="1122"/>
      <c r="AO9" s="274">
        <v>1692000</v>
      </c>
      <c r="AP9" s="274">
        <v>75270</v>
      </c>
      <c r="AQ9" s="275">
        <v>67248</v>
      </c>
      <c r="AR9" s="276">
        <v>11.9</v>
      </c>
    </row>
    <row r="10" spans="1:46" ht="13.5" customHeight="1" x14ac:dyDescent="0.15">
      <c r="A10" s="259"/>
      <c r="AK10" s="1120" t="s">
        <v>485</v>
      </c>
      <c r="AL10" s="1121"/>
      <c r="AM10" s="1121"/>
      <c r="AN10" s="1122"/>
      <c r="AO10" s="277">
        <v>245768</v>
      </c>
      <c r="AP10" s="277">
        <v>10933</v>
      </c>
      <c r="AQ10" s="278">
        <v>9038</v>
      </c>
      <c r="AR10" s="279">
        <v>21</v>
      </c>
    </row>
    <row r="11" spans="1:46" ht="13.5" customHeight="1" x14ac:dyDescent="0.15">
      <c r="A11" s="259"/>
      <c r="AK11" s="1120" t="s">
        <v>486</v>
      </c>
      <c r="AL11" s="1121"/>
      <c r="AM11" s="1121"/>
      <c r="AN11" s="1122"/>
      <c r="AO11" s="277" t="s">
        <v>487</v>
      </c>
      <c r="AP11" s="277" t="s">
        <v>487</v>
      </c>
      <c r="AQ11" s="278">
        <v>320</v>
      </c>
      <c r="AR11" s="279" t="s">
        <v>487</v>
      </c>
    </row>
    <row r="12" spans="1:46" ht="13.5" customHeight="1" x14ac:dyDescent="0.15">
      <c r="A12" s="259"/>
      <c r="AK12" s="1120" t="s">
        <v>488</v>
      </c>
      <c r="AL12" s="1121"/>
      <c r="AM12" s="1121"/>
      <c r="AN12" s="1122"/>
      <c r="AO12" s="277" t="s">
        <v>487</v>
      </c>
      <c r="AP12" s="277" t="s">
        <v>487</v>
      </c>
      <c r="AQ12" s="278">
        <v>22</v>
      </c>
      <c r="AR12" s="279" t="s">
        <v>487</v>
      </c>
    </row>
    <row r="13" spans="1:46" ht="13.5" customHeight="1" x14ac:dyDescent="0.15">
      <c r="A13" s="259"/>
      <c r="AK13" s="1120" t="s">
        <v>489</v>
      </c>
      <c r="AL13" s="1121"/>
      <c r="AM13" s="1121"/>
      <c r="AN13" s="1122"/>
      <c r="AO13" s="277">
        <v>36803</v>
      </c>
      <c r="AP13" s="277">
        <v>1637</v>
      </c>
      <c r="AQ13" s="278">
        <v>2764</v>
      </c>
      <c r="AR13" s="279">
        <v>-40.799999999999997</v>
      </c>
    </row>
    <row r="14" spans="1:46" ht="13.5" customHeight="1" x14ac:dyDescent="0.15">
      <c r="A14" s="259"/>
      <c r="AK14" s="1120" t="s">
        <v>490</v>
      </c>
      <c r="AL14" s="1121"/>
      <c r="AM14" s="1121"/>
      <c r="AN14" s="1122"/>
      <c r="AO14" s="277" t="s">
        <v>487</v>
      </c>
      <c r="AP14" s="277" t="s">
        <v>487</v>
      </c>
      <c r="AQ14" s="278">
        <v>1165</v>
      </c>
      <c r="AR14" s="279" t="s">
        <v>487</v>
      </c>
    </row>
    <row r="15" spans="1:46" ht="13.5" customHeight="1" x14ac:dyDescent="0.15">
      <c r="A15" s="259"/>
      <c r="AK15" s="1123" t="s">
        <v>491</v>
      </c>
      <c r="AL15" s="1124"/>
      <c r="AM15" s="1124"/>
      <c r="AN15" s="1125"/>
      <c r="AO15" s="277">
        <v>-176390</v>
      </c>
      <c r="AP15" s="277">
        <v>-7847</v>
      </c>
      <c r="AQ15" s="278">
        <v>-3941</v>
      </c>
      <c r="AR15" s="279">
        <v>99.1</v>
      </c>
    </row>
    <row r="16" spans="1:46" x14ac:dyDescent="0.15">
      <c r="A16" s="259"/>
      <c r="AK16" s="1123" t="s">
        <v>177</v>
      </c>
      <c r="AL16" s="1124"/>
      <c r="AM16" s="1124"/>
      <c r="AN16" s="1125"/>
      <c r="AO16" s="277">
        <v>1798181</v>
      </c>
      <c r="AP16" s="277">
        <v>79994</v>
      </c>
      <c r="AQ16" s="278">
        <v>76616</v>
      </c>
      <c r="AR16" s="279">
        <v>4.4000000000000004</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6" t="s">
        <v>496</v>
      </c>
      <c r="AL21" s="1127"/>
      <c r="AM21" s="1127"/>
      <c r="AN21" s="1128"/>
      <c r="AO21" s="289">
        <v>6.94</v>
      </c>
      <c r="AP21" s="290">
        <v>6.73</v>
      </c>
      <c r="AQ21" s="291">
        <v>0.21</v>
      </c>
      <c r="AS21" s="292"/>
      <c r="AT21" s="288"/>
    </row>
    <row r="22" spans="1:46" s="260" customFormat="1" x14ac:dyDescent="0.15">
      <c r="A22" s="288"/>
      <c r="AK22" s="1126" t="s">
        <v>497</v>
      </c>
      <c r="AL22" s="1127"/>
      <c r="AM22" s="1127"/>
      <c r="AN22" s="1128"/>
      <c r="AO22" s="293">
        <v>97.1</v>
      </c>
      <c r="AP22" s="294">
        <v>96.9</v>
      </c>
      <c r="AQ22" s="295">
        <v>0.2</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9" t="s">
        <v>498</v>
      </c>
      <c r="B26" s="1119"/>
      <c r="C26" s="1119"/>
      <c r="D26" s="1119"/>
      <c r="E26" s="1119"/>
      <c r="F26" s="1119"/>
      <c r="G26" s="1119"/>
      <c r="H26" s="1119"/>
      <c r="I26" s="1119"/>
      <c r="J26" s="1119"/>
      <c r="K26" s="1119"/>
      <c r="L26" s="1119"/>
      <c r="M26" s="1119"/>
      <c r="N26" s="1119"/>
      <c r="O26" s="1119"/>
      <c r="P26" s="1119"/>
      <c r="Q26" s="1119"/>
      <c r="R26" s="1119"/>
      <c r="S26" s="1119"/>
      <c r="T26" s="1119"/>
      <c r="U26" s="1119"/>
      <c r="V26" s="1119"/>
      <c r="W26" s="1119"/>
      <c r="X26" s="1119"/>
      <c r="Y26" s="1119"/>
      <c r="Z26" s="1119"/>
      <c r="AA26" s="1119"/>
      <c r="AB26" s="1119"/>
      <c r="AC26" s="1119"/>
      <c r="AD26" s="1119"/>
      <c r="AE26" s="1119"/>
      <c r="AF26" s="1119"/>
      <c r="AG26" s="1119"/>
      <c r="AH26" s="1119"/>
      <c r="AI26" s="1119"/>
      <c r="AJ26" s="1119"/>
      <c r="AK26" s="1119"/>
      <c r="AL26" s="1119"/>
      <c r="AM26" s="1119"/>
      <c r="AN26" s="1119"/>
      <c r="AO26" s="1119"/>
      <c r="AP26" s="1119"/>
      <c r="AQ26" s="1119"/>
      <c r="AR26" s="1119"/>
      <c r="AS26" s="1119"/>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8" t="s">
        <v>479</v>
      </c>
      <c r="AP30" s="265"/>
      <c r="AQ30" s="266" t="s">
        <v>480</v>
      </c>
      <c r="AR30" s="267"/>
    </row>
    <row r="31" spans="1:46" x14ac:dyDescent="0.15">
      <c r="A31" s="259"/>
      <c r="AK31" s="268"/>
      <c r="AL31" s="269"/>
      <c r="AM31" s="269"/>
      <c r="AN31" s="270"/>
      <c r="AO31" s="1109"/>
      <c r="AP31" s="271" t="s">
        <v>481</v>
      </c>
      <c r="AQ31" s="272" t="s">
        <v>482</v>
      </c>
      <c r="AR31" s="273" t="s">
        <v>483</v>
      </c>
    </row>
    <row r="32" spans="1:46" ht="27" customHeight="1" x14ac:dyDescent="0.15">
      <c r="A32" s="259"/>
      <c r="AK32" s="1110" t="s">
        <v>501</v>
      </c>
      <c r="AL32" s="1111"/>
      <c r="AM32" s="1111"/>
      <c r="AN32" s="1112"/>
      <c r="AO32" s="303">
        <v>762896</v>
      </c>
      <c r="AP32" s="303">
        <v>33938</v>
      </c>
      <c r="AQ32" s="304">
        <v>33390</v>
      </c>
      <c r="AR32" s="305">
        <v>1.6</v>
      </c>
    </row>
    <row r="33" spans="1:46" ht="13.5" customHeight="1" x14ac:dyDescent="0.15">
      <c r="A33" s="259"/>
      <c r="AK33" s="1110" t="s">
        <v>502</v>
      </c>
      <c r="AL33" s="1111"/>
      <c r="AM33" s="1111"/>
      <c r="AN33" s="1112"/>
      <c r="AO33" s="303" t="s">
        <v>487</v>
      </c>
      <c r="AP33" s="303" t="s">
        <v>487</v>
      </c>
      <c r="AQ33" s="304" t="s">
        <v>487</v>
      </c>
      <c r="AR33" s="305" t="s">
        <v>487</v>
      </c>
    </row>
    <row r="34" spans="1:46" ht="27" customHeight="1" x14ac:dyDescent="0.15">
      <c r="A34" s="259"/>
      <c r="AK34" s="1110" t="s">
        <v>503</v>
      </c>
      <c r="AL34" s="1111"/>
      <c r="AM34" s="1111"/>
      <c r="AN34" s="1112"/>
      <c r="AO34" s="303" t="s">
        <v>487</v>
      </c>
      <c r="AP34" s="303" t="s">
        <v>487</v>
      </c>
      <c r="AQ34" s="304" t="s">
        <v>487</v>
      </c>
      <c r="AR34" s="305" t="s">
        <v>487</v>
      </c>
    </row>
    <row r="35" spans="1:46" ht="27" customHeight="1" x14ac:dyDescent="0.15">
      <c r="A35" s="259"/>
      <c r="AK35" s="1110" t="s">
        <v>504</v>
      </c>
      <c r="AL35" s="1111"/>
      <c r="AM35" s="1111"/>
      <c r="AN35" s="1112"/>
      <c r="AO35" s="303">
        <v>224833</v>
      </c>
      <c r="AP35" s="303">
        <v>10002</v>
      </c>
      <c r="AQ35" s="304">
        <v>8851</v>
      </c>
      <c r="AR35" s="305">
        <v>13</v>
      </c>
    </row>
    <row r="36" spans="1:46" ht="27" customHeight="1" x14ac:dyDescent="0.15">
      <c r="A36" s="259"/>
      <c r="AK36" s="1110" t="s">
        <v>505</v>
      </c>
      <c r="AL36" s="1111"/>
      <c r="AM36" s="1111"/>
      <c r="AN36" s="1112"/>
      <c r="AO36" s="303">
        <v>21653</v>
      </c>
      <c r="AP36" s="303">
        <v>963</v>
      </c>
      <c r="AQ36" s="304">
        <v>2033</v>
      </c>
      <c r="AR36" s="305">
        <v>-52.6</v>
      </c>
    </row>
    <row r="37" spans="1:46" ht="13.5" customHeight="1" x14ac:dyDescent="0.15">
      <c r="A37" s="259"/>
      <c r="AK37" s="1110" t="s">
        <v>506</v>
      </c>
      <c r="AL37" s="1111"/>
      <c r="AM37" s="1111"/>
      <c r="AN37" s="1112"/>
      <c r="AO37" s="303" t="s">
        <v>487</v>
      </c>
      <c r="AP37" s="303" t="s">
        <v>487</v>
      </c>
      <c r="AQ37" s="304">
        <v>640</v>
      </c>
      <c r="AR37" s="305" t="s">
        <v>487</v>
      </c>
    </row>
    <row r="38" spans="1:46" ht="27" customHeight="1" x14ac:dyDescent="0.15">
      <c r="A38" s="259"/>
      <c r="AK38" s="1113" t="s">
        <v>507</v>
      </c>
      <c r="AL38" s="1114"/>
      <c r="AM38" s="1114"/>
      <c r="AN38" s="1115"/>
      <c r="AO38" s="306">
        <v>1</v>
      </c>
      <c r="AP38" s="306">
        <v>0</v>
      </c>
      <c r="AQ38" s="307">
        <v>1</v>
      </c>
      <c r="AR38" s="295">
        <v>-100</v>
      </c>
      <c r="AS38" s="302"/>
    </row>
    <row r="39" spans="1:46" x14ac:dyDescent="0.15">
      <c r="A39" s="259"/>
      <c r="AK39" s="1113" t="s">
        <v>508</v>
      </c>
      <c r="AL39" s="1114"/>
      <c r="AM39" s="1114"/>
      <c r="AN39" s="1115"/>
      <c r="AO39" s="303">
        <v>-180023</v>
      </c>
      <c r="AP39" s="303">
        <v>-8008</v>
      </c>
      <c r="AQ39" s="304">
        <v>-3025</v>
      </c>
      <c r="AR39" s="305">
        <v>164.7</v>
      </c>
      <c r="AS39" s="302"/>
    </row>
    <row r="40" spans="1:46" ht="27" customHeight="1" x14ac:dyDescent="0.15">
      <c r="A40" s="259"/>
      <c r="AK40" s="1110" t="s">
        <v>509</v>
      </c>
      <c r="AL40" s="1111"/>
      <c r="AM40" s="1111"/>
      <c r="AN40" s="1112"/>
      <c r="AO40" s="303">
        <v>-626757</v>
      </c>
      <c r="AP40" s="303">
        <v>-27882</v>
      </c>
      <c r="AQ40" s="304">
        <v>-26876</v>
      </c>
      <c r="AR40" s="305">
        <v>3.7</v>
      </c>
      <c r="AS40" s="302"/>
    </row>
    <row r="41" spans="1:46" x14ac:dyDescent="0.15">
      <c r="A41" s="259"/>
      <c r="AK41" s="1116" t="s">
        <v>287</v>
      </c>
      <c r="AL41" s="1117"/>
      <c r="AM41" s="1117"/>
      <c r="AN41" s="1118"/>
      <c r="AO41" s="303">
        <v>202603</v>
      </c>
      <c r="AP41" s="303">
        <v>9013</v>
      </c>
      <c r="AQ41" s="304">
        <v>15015</v>
      </c>
      <c r="AR41" s="305">
        <v>-40</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3" t="s">
        <v>479</v>
      </c>
      <c r="AN49" s="1105" t="s">
        <v>512</v>
      </c>
      <c r="AO49" s="1106"/>
      <c r="AP49" s="1106"/>
      <c r="AQ49" s="1106"/>
      <c r="AR49" s="1107"/>
    </row>
    <row r="50" spans="1:44" x14ac:dyDescent="0.15">
      <c r="A50" s="259"/>
      <c r="AK50" s="317"/>
      <c r="AL50" s="318"/>
      <c r="AM50" s="1104"/>
      <c r="AN50" s="319" t="s">
        <v>513</v>
      </c>
      <c r="AO50" s="320" t="s">
        <v>514</v>
      </c>
      <c r="AP50" s="321" t="s">
        <v>515</v>
      </c>
      <c r="AQ50" s="322" t="s">
        <v>516</v>
      </c>
      <c r="AR50" s="323" t="s">
        <v>517</v>
      </c>
    </row>
    <row r="51" spans="1:44" x14ac:dyDescent="0.15">
      <c r="A51" s="259"/>
      <c r="AK51" s="315" t="s">
        <v>518</v>
      </c>
      <c r="AL51" s="316"/>
      <c r="AM51" s="324">
        <v>941930</v>
      </c>
      <c r="AN51" s="325">
        <v>41030</v>
      </c>
      <c r="AO51" s="326">
        <v>-71</v>
      </c>
      <c r="AP51" s="327">
        <v>51264</v>
      </c>
      <c r="AQ51" s="328">
        <v>8.1999999999999993</v>
      </c>
      <c r="AR51" s="329">
        <v>-79.2</v>
      </c>
    </row>
    <row r="52" spans="1:44" x14ac:dyDescent="0.15">
      <c r="A52" s="259"/>
      <c r="AK52" s="330"/>
      <c r="AL52" s="331" t="s">
        <v>519</v>
      </c>
      <c r="AM52" s="332">
        <v>439722</v>
      </c>
      <c r="AN52" s="333">
        <v>19154</v>
      </c>
      <c r="AO52" s="334">
        <v>-85.6</v>
      </c>
      <c r="AP52" s="335">
        <v>26040</v>
      </c>
      <c r="AQ52" s="336">
        <v>4.5</v>
      </c>
      <c r="AR52" s="337">
        <v>-90.1</v>
      </c>
    </row>
    <row r="53" spans="1:44" x14ac:dyDescent="0.15">
      <c r="A53" s="259"/>
      <c r="AK53" s="315" t="s">
        <v>520</v>
      </c>
      <c r="AL53" s="316"/>
      <c r="AM53" s="324">
        <v>960064</v>
      </c>
      <c r="AN53" s="325">
        <v>41930</v>
      </c>
      <c r="AO53" s="326">
        <v>2.2000000000000002</v>
      </c>
      <c r="AP53" s="327">
        <v>52068</v>
      </c>
      <c r="AQ53" s="328">
        <v>1.6</v>
      </c>
      <c r="AR53" s="329">
        <v>0.6</v>
      </c>
    </row>
    <row r="54" spans="1:44" x14ac:dyDescent="0.15">
      <c r="A54" s="259"/>
      <c r="AK54" s="330"/>
      <c r="AL54" s="331" t="s">
        <v>519</v>
      </c>
      <c r="AM54" s="332">
        <v>458629</v>
      </c>
      <c r="AN54" s="333">
        <v>20030</v>
      </c>
      <c r="AO54" s="334">
        <v>4.5999999999999996</v>
      </c>
      <c r="AP54" s="335">
        <v>26936</v>
      </c>
      <c r="AQ54" s="336">
        <v>3.4</v>
      </c>
      <c r="AR54" s="337">
        <v>1.2</v>
      </c>
    </row>
    <row r="55" spans="1:44" x14ac:dyDescent="0.15">
      <c r="A55" s="259"/>
      <c r="AK55" s="315" t="s">
        <v>521</v>
      </c>
      <c r="AL55" s="316"/>
      <c r="AM55" s="324">
        <v>1278661</v>
      </c>
      <c r="AN55" s="325">
        <v>56205</v>
      </c>
      <c r="AO55" s="326">
        <v>34</v>
      </c>
      <c r="AP55" s="327">
        <v>47161</v>
      </c>
      <c r="AQ55" s="328">
        <v>-9.4</v>
      </c>
      <c r="AR55" s="329">
        <v>43.4</v>
      </c>
    </row>
    <row r="56" spans="1:44" x14ac:dyDescent="0.15">
      <c r="A56" s="259"/>
      <c r="AK56" s="330"/>
      <c r="AL56" s="331" t="s">
        <v>519</v>
      </c>
      <c r="AM56" s="332">
        <v>884326</v>
      </c>
      <c r="AN56" s="333">
        <v>38871</v>
      </c>
      <c r="AO56" s="334">
        <v>94.1</v>
      </c>
      <c r="AP56" s="335">
        <v>24595</v>
      </c>
      <c r="AQ56" s="336">
        <v>-8.6999999999999993</v>
      </c>
      <c r="AR56" s="337">
        <v>102.8</v>
      </c>
    </row>
    <row r="57" spans="1:44" x14ac:dyDescent="0.15">
      <c r="A57" s="259"/>
      <c r="AK57" s="315" t="s">
        <v>522</v>
      </c>
      <c r="AL57" s="316"/>
      <c r="AM57" s="324">
        <v>735592</v>
      </c>
      <c r="AN57" s="325">
        <v>32635</v>
      </c>
      <c r="AO57" s="326">
        <v>-41.9</v>
      </c>
      <c r="AP57" s="327">
        <v>43423</v>
      </c>
      <c r="AQ57" s="328">
        <v>-7.9</v>
      </c>
      <c r="AR57" s="329">
        <v>-34</v>
      </c>
    </row>
    <row r="58" spans="1:44" x14ac:dyDescent="0.15">
      <c r="A58" s="259"/>
      <c r="AK58" s="330"/>
      <c r="AL58" s="331" t="s">
        <v>519</v>
      </c>
      <c r="AM58" s="332">
        <v>412315</v>
      </c>
      <c r="AN58" s="333">
        <v>18293</v>
      </c>
      <c r="AO58" s="334">
        <v>-52.9</v>
      </c>
      <c r="AP58" s="335">
        <v>22207</v>
      </c>
      <c r="AQ58" s="336">
        <v>-9.6999999999999993</v>
      </c>
      <c r="AR58" s="337">
        <v>-43.2</v>
      </c>
    </row>
    <row r="59" spans="1:44" x14ac:dyDescent="0.15">
      <c r="A59" s="259"/>
      <c r="AK59" s="315" t="s">
        <v>523</v>
      </c>
      <c r="AL59" s="316"/>
      <c r="AM59" s="324">
        <v>1229405</v>
      </c>
      <c r="AN59" s="325">
        <v>54691</v>
      </c>
      <c r="AO59" s="326">
        <v>67.599999999999994</v>
      </c>
      <c r="AP59" s="327">
        <v>45265</v>
      </c>
      <c r="AQ59" s="328">
        <v>4.2</v>
      </c>
      <c r="AR59" s="329">
        <v>63.4</v>
      </c>
    </row>
    <row r="60" spans="1:44" x14ac:dyDescent="0.15">
      <c r="A60" s="259"/>
      <c r="AK60" s="330"/>
      <c r="AL60" s="331" t="s">
        <v>519</v>
      </c>
      <c r="AM60" s="332">
        <v>265254</v>
      </c>
      <c r="AN60" s="333">
        <v>11800</v>
      </c>
      <c r="AO60" s="334">
        <v>-35.5</v>
      </c>
      <c r="AP60" s="335">
        <v>22600</v>
      </c>
      <c r="AQ60" s="336">
        <v>1.8</v>
      </c>
      <c r="AR60" s="337">
        <v>-37.299999999999997</v>
      </c>
    </row>
    <row r="61" spans="1:44" x14ac:dyDescent="0.15">
      <c r="A61" s="259"/>
      <c r="AK61" s="315" t="s">
        <v>524</v>
      </c>
      <c r="AL61" s="338"/>
      <c r="AM61" s="324">
        <v>1029130</v>
      </c>
      <c r="AN61" s="325">
        <v>45298</v>
      </c>
      <c r="AO61" s="326">
        <v>-1.8</v>
      </c>
      <c r="AP61" s="327">
        <v>47836</v>
      </c>
      <c r="AQ61" s="339">
        <v>-0.7</v>
      </c>
      <c r="AR61" s="329">
        <v>-1.1000000000000001</v>
      </c>
    </row>
    <row r="62" spans="1:44" x14ac:dyDescent="0.15">
      <c r="A62" s="259"/>
      <c r="AK62" s="330"/>
      <c r="AL62" s="331" t="s">
        <v>519</v>
      </c>
      <c r="AM62" s="332">
        <v>492049</v>
      </c>
      <c r="AN62" s="333">
        <v>21630</v>
      </c>
      <c r="AO62" s="334">
        <v>-15.1</v>
      </c>
      <c r="AP62" s="335">
        <v>24476</v>
      </c>
      <c r="AQ62" s="336">
        <v>-1.7</v>
      </c>
      <c r="AR62" s="337">
        <v>-13.4</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sheetData>
  <sheetProtection algorithmName="SHA-512" hashValue="hVbujWK9tH33JtGCo8oXInvvNK68q7GVxlXEYzKFISZqj1M6pdRpvFHVzcemLtSs9STIZh15RSBzkswHBh3fGA==" saltValue="Pec3Q+zLiBJsweoqD6ex0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xMW7J58+w0bZ1dK2q4chR9rBZtvhGka5lw8odBfFrzgQH7MZe/cKuL97QfPhqvgC6QIKeaSYumZjdlKWpswlzQ==" saltValue="qVUU3M9OIbNnXeTlUA2q2Q=="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d8vmQnpaU2+dSva2zvyCCr1x1HjfDyQIlJusnjaZ0ZUTCCvZgVHAGHv9iG5ObSuDTBvUaZpQjmkStNlNJEMRRw==" saltValue="TKA05AT4KkMIo3EOV1fsFA==" spinCount="100000"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9" t="s">
        <v>3</v>
      </c>
      <c r="D47" s="1129"/>
      <c r="E47" s="1130"/>
      <c r="F47" s="11">
        <v>24.55</v>
      </c>
      <c r="G47" s="12">
        <v>23.87</v>
      </c>
      <c r="H47" s="12">
        <v>23.05</v>
      </c>
      <c r="I47" s="12">
        <v>23.64</v>
      </c>
      <c r="J47" s="13">
        <v>23.47</v>
      </c>
    </row>
    <row r="48" spans="2:10" ht="57.75" customHeight="1" x14ac:dyDescent="0.15">
      <c r="B48" s="14"/>
      <c r="C48" s="1131" t="s">
        <v>4</v>
      </c>
      <c r="D48" s="1131"/>
      <c r="E48" s="1132"/>
      <c r="F48" s="15">
        <v>8.0399999999999991</v>
      </c>
      <c r="G48" s="16">
        <v>11.41</v>
      </c>
      <c r="H48" s="16">
        <v>14.79</v>
      </c>
      <c r="I48" s="16">
        <v>12.51</v>
      </c>
      <c r="J48" s="17">
        <v>6.6</v>
      </c>
    </row>
    <row r="49" spans="2:10" ht="57.75" customHeight="1" thickBot="1" x14ac:dyDescent="0.2">
      <c r="B49" s="18"/>
      <c r="C49" s="1133" t="s">
        <v>5</v>
      </c>
      <c r="D49" s="1133"/>
      <c r="E49" s="1134"/>
      <c r="F49" s="19" t="s">
        <v>531</v>
      </c>
      <c r="G49" s="20">
        <v>3.63</v>
      </c>
      <c r="H49" s="20">
        <v>4.91</v>
      </c>
      <c r="I49" s="20" t="s">
        <v>532</v>
      </c>
      <c r="J49" s="21" t="s">
        <v>533</v>
      </c>
    </row>
    <row r="50" spans="2:10" x14ac:dyDescent="0.15"/>
  </sheetData>
  <sheetProtection algorithmName="SHA-512" hashValue="wZcv8uxT5fqK9lEpTt/7gI4orSymu0tBHll8yv+LJaL8EgcZfniqXDHxT4nQPImH48tL2V95Vau0yZUNa9V9FQ==" saltValue="cxA5Jnp0VdRgHbhCjUEK3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0"/>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9" t="s">
        <v>534</v>
      </c>
      <c r="D34" s="1139"/>
      <c r="E34" s="1140"/>
      <c r="F34" s="32" t="s">
        <v>535</v>
      </c>
      <c r="G34" s="33" t="s">
        <v>536</v>
      </c>
      <c r="H34" s="33" t="s">
        <v>537</v>
      </c>
      <c r="I34" s="33" t="s">
        <v>538</v>
      </c>
      <c r="J34" s="34" t="s">
        <v>539</v>
      </c>
      <c r="K34" s="22"/>
      <c r="L34" s="22"/>
      <c r="M34" s="22"/>
      <c r="N34" s="22"/>
      <c r="O34" s="22"/>
      <c r="P34" s="22"/>
    </row>
    <row r="35" spans="1:16" ht="39" customHeight="1" x14ac:dyDescent="0.15">
      <c r="A35" s="22"/>
      <c r="B35" s="35"/>
      <c r="C35" s="1135" t="s">
        <v>540</v>
      </c>
      <c r="D35" s="1135"/>
      <c r="E35" s="1136"/>
      <c r="F35" s="36">
        <v>12.53</v>
      </c>
      <c r="G35" s="37">
        <v>15.5</v>
      </c>
      <c r="H35" s="37">
        <v>18.420000000000002</v>
      </c>
      <c r="I35" s="37">
        <v>16.100000000000001</v>
      </c>
      <c r="J35" s="38">
        <v>9.89</v>
      </c>
      <c r="K35" s="22"/>
      <c r="L35" s="22"/>
      <c r="M35" s="22"/>
      <c r="N35" s="22"/>
      <c r="O35" s="22"/>
      <c r="P35" s="22"/>
    </row>
    <row r="36" spans="1:16" ht="39" customHeight="1" x14ac:dyDescent="0.15">
      <c r="A36" s="22"/>
      <c r="B36" s="35"/>
      <c r="C36" s="1135" t="s">
        <v>541</v>
      </c>
      <c r="D36" s="1135"/>
      <c r="E36" s="1136"/>
      <c r="F36" s="36">
        <v>10.75</v>
      </c>
      <c r="G36" s="37">
        <v>8.2100000000000009</v>
      </c>
      <c r="H36" s="37">
        <v>7.8</v>
      </c>
      <c r="I36" s="37">
        <v>7.79</v>
      </c>
      <c r="J36" s="38">
        <v>6.04</v>
      </c>
      <c r="K36" s="22"/>
      <c r="L36" s="22"/>
      <c r="M36" s="22"/>
      <c r="N36" s="22"/>
      <c r="O36" s="22"/>
      <c r="P36" s="22"/>
    </row>
    <row r="37" spans="1:16" ht="39" customHeight="1" x14ac:dyDescent="0.15">
      <c r="A37" s="22"/>
      <c r="B37" s="35"/>
      <c r="C37" s="1135" t="s">
        <v>542</v>
      </c>
      <c r="D37" s="1135"/>
      <c r="E37" s="1136"/>
      <c r="F37" s="36">
        <v>1.9</v>
      </c>
      <c r="G37" s="37">
        <v>1.5</v>
      </c>
      <c r="H37" s="37">
        <v>0.94</v>
      </c>
      <c r="I37" s="37">
        <v>1.68</v>
      </c>
      <c r="J37" s="38">
        <v>2.48</v>
      </c>
      <c r="K37" s="22"/>
      <c r="L37" s="22"/>
      <c r="M37" s="22"/>
      <c r="N37" s="22"/>
      <c r="O37" s="22"/>
      <c r="P37" s="22"/>
    </row>
    <row r="38" spans="1:16" ht="39" customHeight="1" x14ac:dyDescent="0.15">
      <c r="A38" s="22"/>
      <c r="B38" s="35"/>
      <c r="C38" s="1135" t="s">
        <v>543</v>
      </c>
      <c r="D38" s="1135"/>
      <c r="E38" s="1136"/>
      <c r="F38" s="36">
        <v>0.01</v>
      </c>
      <c r="G38" s="37">
        <v>0.03</v>
      </c>
      <c r="H38" s="37">
        <v>0.59</v>
      </c>
      <c r="I38" s="37">
        <v>1.1299999999999999</v>
      </c>
      <c r="J38" s="38">
        <v>1.74</v>
      </c>
      <c r="K38" s="22"/>
      <c r="L38" s="22"/>
      <c r="M38" s="22"/>
      <c r="N38" s="22"/>
      <c r="O38" s="22"/>
      <c r="P38" s="22"/>
    </row>
    <row r="39" spans="1:16" ht="39" customHeight="1" x14ac:dyDescent="0.15">
      <c r="A39" s="22"/>
      <c r="B39" s="35"/>
      <c r="C39" s="1135" t="s">
        <v>544</v>
      </c>
      <c r="D39" s="1135"/>
      <c r="E39" s="1136"/>
      <c r="F39" s="36">
        <v>1.1599999999999999</v>
      </c>
      <c r="G39" s="37">
        <v>1.02</v>
      </c>
      <c r="H39" s="37">
        <v>0.87</v>
      </c>
      <c r="I39" s="37">
        <v>0.75</v>
      </c>
      <c r="J39" s="38">
        <v>0.8</v>
      </c>
      <c r="K39" s="22"/>
      <c r="L39" s="22"/>
      <c r="M39" s="22"/>
      <c r="N39" s="22"/>
      <c r="O39" s="22"/>
      <c r="P39" s="22"/>
    </row>
    <row r="40" spans="1:16" ht="39" customHeight="1" x14ac:dyDescent="0.15">
      <c r="A40" s="22"/>
      <c r="B40" s="35"/>
      <c r="C40" s="1135" t="s">
        <v>545</v>
      </c>
      <c r="D40" s="1135"/>
      <c r="E40" s="1136"/>
      <c r="F40" s="36">
        <v>0</v>
      </c>
      <c r="G40" s="37">
        <v>0</v>
      </c>
      <c r="H40" s="37">
        <v>0</v>
      </c>
      <c r="I40" s="37">
        <v>0</v>
      </c>
      <c r="J40" s="38">
        <v>0</v>
      </c>
      <c r="K40" s="22"/>
      <c r="L40" s="22"/>
      <c r="M40" s="22"/>
      <c r="N40" s="22"/>
      <c r="O40" s="22"/>
      <c r="P40" s="22"/>
    </row>
    <row r="41" spans="1:16" ht="39" customHeight="1" x14ac:dyDescent="0.15">
      <c r="A41" s="22"/>
      <c r="B41" s="35"/>
      <c r="C41" s="1135" t="s">
        <v>546</v>
      </c>
      <c r="D41" s="1135"/>
      <c r="E41" s="1136"/>
      <c r="F41" s="36">
        <v>0</v>
      </c>
      <c r="G41" s="37">
        <v>0</v>
      </c>
      <c r="H41" s="37">
        <v>0</v>
      </c>
      <c r="I41" s="37">
        <v>0</v>
      </c>
      <c r="J41" s="38">
        <v>0</v>
      </c>
      <c r="K41" s="22"/>
      <c r="L41" s="22"/>
      <c r="M41" s="22"/>
      <c r="N41" s="22"/>
      <c r="O41" s="22"/>
      <c r="P41" s="22"/>
    </row>
    <row r="42" spans="1:16" ht="39" customHeight="1" x14ac:dyDescent="0.15">
      <c r="A42" s="22"/>
      <c r="B42" s="39"/>
      <c r="C42" s="1135" t="s">
        <v>547</v>
      </c>
      <c r="D42" s="1135"/>
      <c r="E42" s="1136"/>
      <c r="F42" s="36" t="s">
        <v>487</v>
      </c>
      <c r="G42" s="37" t="s">
        <v>487</v>
      </c>
      <c r="H42" s="37" t="s">
        <v>487</v>
      </c>
      <c r="I42" s="37" t="s">
        <v>487</v>
      </c>
      <c r="J42" s="38" t="s">
        <v>487</v>
      </c>
      <c r="K42" s="22"/>
      <c r="L42" s="22"/>
      <c r="M42" s="22"/>
      <c r="N42" s="22"/>
      <c r="O42" s="22"/>
      <c r="P42" s="22"/>
    </row>
    <row r="43" spans="1:16" ht="39" customHeight="1" thickBot="1" x14ac:dyDescent="0.2">
      <c r="A43" s="22"/>
      <c r="B43" s="40"/>
      <c r="C43" s="1137" t="s">
        <v>548</v>
      </c>
      <c r="D43" s="1137"/>
      <c r="E43" s="1138"/>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row r="49" s="23" customFormat="1" ht="13.5" hidden="1" customHeight="1" x14ac:dyDescent="0.15"/>
    <row r="50" s="23" customFormat="1" ht="13.5" hidden="1" customHeight="1" x14ac:dyDescent="0.15"/>
  </sheetData>
  <sheetProtection algorithmName="SHA-512" hashValue="SFj5u0oouLeAqHkzBMcyWHxsVNoVAXN9EYEFrHkJZaYjM6hOJ4pFf/7SWpZf4sPBBBDeNjluJk25xWBq34Vazg==" saltValue="YLeMqM9wJ/auX71800QTy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4" t="s">
        <v>9</v>
      </c>
      <c r="C45" s="1165"/>
      <c r="D45" s="56"/>
      <c r="E45" s="1170" t="s">
        <v>10</v>
      </c>
      <c r="F45" s="1170"/>
      <c r="G45" s="1170"/>
      <c r="H45" s="1170"/>
      <c r="I45" s="1170"/>
      <c r="J45" s="1171"/>
      <c r="K45" s="57">
        <v>538</v>
      </c>
      <c r="L45" s="58">
        <v>559</v>
      </c>
      <c r="M45" s="58">
        <v>621</v>
      </c>
      <c r="N45" s="58">
        <v>761</v>
      </c>
      <c r="O45" s="59">
        <v>763</v>
      </c>
      <c r="P45" s="46"/>
      <c r="Q45" s="46"/>
      <c r="R45" s="46"/>
      <c r="S45" s="46"/>
      <c r="T45" s="46"/>
      <c r="U45" s="46"/>
    </row>
    <row r="46" spans="1:21" ht="30.75" customHeight="1" x14ac:dyDescent="0.15">
      <c r="A46" s="46"/>
      <c r="B46" s="1166"/>
      <c r="C46" s="1167"/>
      <c r="D46" s="60"/>
      <c r="E46" s="1143" t="s">
        <v>11</v>
      </c>
      <c r="F46" s="1143"/>
      <c r="G46" s="1143"/>
      <c r="H46" s="1143"/>
      <c r="I46" s="1143"/>
      <c r="J46" s="1144"/>
      <c r="K46" s="61" t="s">
        <v>487</v>
      </c>
      <c r="L46" s="62" t="s">
        <v>487</v>
      </c>
      <c r="M46" s="62" t="s">
        <v>487</v>
      </c>
      <c r="N46" s="62" t="s">
        <v>487</v>
      </c>
      <c r="O46" s="63" t="s">
        <v>487</v>
      </c>
      <c r="P46" s="46"/>
      <c r="Q46" s="46"/>
      <c r="R46" s="46"/>
      <c r="S46" s="46"/>
      <c r="T46" s="46"/>
      <c r="U46" s="46"/>
    </row>
    <row r="47" spans="1:21" ht="30.75" customHeight="1" x14ac:dyDescent="0.15">
      <c r="A47" s="46"/>
      <c r="B47" s="1166"/>
      <c r="C47" s="1167"/>
      <c r="D47" s="60"/>
      <c r="E47" s="1143" t="s">
        <v>12</v>
      </c>
      <c r="F47" s="1143"/>
      <c r="G47" s="1143"/>
      <c r="H47" s="1143"/>
      <c r="I47" s="1143"/>
      <c r="J47" s="1144"/>
      <c r="K47" s="61" t="s">
        <v>487</v>
      </c>
      <c r="L47" s="62" t="s">
        <v>487</v>
      </c>
      <c r="M47" s="62" t="s">
        <v>487</v>
      </c>
      <c r="N47" s="62" t="s">
        <v>487</v>
      </c>
      <c r="O47" s="63" t="s">
        <v>487</v>
      </c>
      <c r="P47" s="46"/>
      <c r="Q47" s="46"/>
      <c r="R47" s="46"/>
      <c r="S47" s="46"/>
      <c r="T47" s="46"/>
      <c r="U47" s="46"/>
    </row>
    <row r="48" spans="1:21" ht="30.75" customHeight="1" x14ac:dyDescent="0.15">
      <c r="A48" s="46"/>
      <c r="B48" s="1166"/>
      <c r="C48" s="1167"/>
      <c r="D48" s="60"/>
      <c r="E48" s="1143" t="s">
        <v>13</v>
      </c>
      <c r="F48" s="1143"/>
      <c r="G48" s="1143"/>
      <c r="H48" s="1143"/>
      <c r="I48" s="1143"/>
      <c r="J48" s="1144"/>
      <c r="K48" s="61">
        <v>258</v>
      </c>
      <c r="L48" s="62">
        <v>260</v>
      </c>
      <c r="M48" s="62">
        <v>210</v>
      </c>
      <c r="N48" s="62">
        <v>280</v>
      </c>
      <c r="O48" s="63">
        <v>225</v>
      </c>
      <c r="P48" s="46"/>
      <c r="Q48" s="46"/>
      <c r="R48" s="46"/>
      <c r="S48" s="46"/>
      <c r="T48" s="46"/>
      <c r="U48" s="46"/>
    </row>
    <row r="49" spans="1:21" ht="30.75" customHeight="1" x14ac:dyDescent="0.15">
      <c r="A49" s="46"/>
      <c r="B49" s="1166"/>
      <c r="C49" s="1167"/>
      <c r="D49" s="60"/>
      <c r="E49" s="1143" t="s">
        <v>14</v>
      </c>
      <c r="F49" s="1143"/>
      <c r="G49" s="1143"/>
      <c r="H49" s="1143"/>
      <c r="I49" s="1143"/>
      <c r="J49" s="1144"/>
      <c r="K49" s="61">
        <v>13</v>
      </c>
      <c r="L49" s="62">
        <v>14</v>
      </c>
      <c r="M49" s="62">
        <v>19</v>
      </c>
      <c r="N49" s="62">
        <v>19</v>
      </c>
      <c r="O49" s="63">
        <v>22</v>
      </c>
      <c r="P49" s="46"/>
      <c r="Q49" s="46"/>
      <c r="R49" s="46"/>
      <c r="S49" s="46"/>
      <c r="T49" s="46"/>
      <c r="U49" s="46"/>
    </row>
    <row r="50" spans="1:21" ht="30.75" customHeight="1" x14ac:dyDescent="0.15">
      <c r="A50" s="46"/>
      <c r="B50" s="1166"/>
      <c r="C50" s="1167"/>
      <c r="D50" s="60"/>
      <c r="E50" s="1143" t="s">
        <v>15</v>
      </c>
      <c r="F50" s="1143"/>
      <c r="G50" s="1143"/>
      <c r="H50" s="1143"/>
      <c r="I50" s="1143"/>
      <c r="J50" s="1144"/>
      <c r="K50" s="61" t="s">
        <v>487</v>
      </c>
      <c r="L50" s="62" t="s">
        <v>487</v>
      </c>
      <c r="M50" s="62" t="s">
        <v>487</v>
      </c>
      <c r="N50" s="62" t="s">
        <v>487</v>
      </c>
      <c r="O50" s="63" t="s">
        <v>487</v>
      </c>
      <c r="P50" s="46"/>
      <c r="Q50" s="46"/>
      <c r="R50" s="46"/>
      <c r="S50" s="46"/>
      <c r="T50" s="46"/>
      <c r="U50" s="46"/>
    </row>
    <row r="51" spans="1:21" ht="30.75" customHeight="1" x14ac:dyDescent="0.15">
      <c r="A51" s="46"/>
      <c r="B51" s="1168"/>
      <c r="C51" s="1169"/>
      <c r="D51" s="64"/>
      <c r="E51" s="1143" t="s">
        <v>16</v>
      </c>
      <c r="F51" s="1143"/>
      <c r="G51" s="1143"/>
      <c r="H51" s="1143"/>
      <c r="I51" s="1143"/>
      <c r="J51" s="1144"/>
      <c r="K51" s="61" t="s">
        <v>487</v>
      </c>
      <c r="L51" s="62" t="s">
        <v>487</v>
      </c>
      <c r="M51" s="62" t="s">
        <v>487</v>
      </c>
      <c r="N51" s="62" t="s">
        <v>487</v>
      </c>
      <c r="O51" s="63">
        <v>0</v>
      </c>
      <c r="P51" s="46"/>
      <c r="Q51" s="46"/>
      <c r="R51" s="46"/>
      <c r="S51" s="46"/>
      <c r="T51" s="46"/>
      <c r="U51" s="46"/>
    </row>
    <row r="52" spans="1:21" ht="30.75" customHeight="1" x14ac:dyDescent="0.15">
      <c r="A52" s="46"/>
      <c r="B52" s="1141" t="s">
        <v>17</v>
      </c>
      <c r="C52" s="1142"/>
      <c r="D52" s="64"/>
      <c r="E52" s="1143" t="s">
        <v>18</v>
      </c>
      <c r="F52" s="1143"/>
      <c r="G52" s="1143"/>
      <c r="H52" s="1143"/>
      <c r="I52" s="1143"/>
      <c r="J52" s="1144"/>
      <c r="K52" s="61">
        <v>753</v>
      </c>
      <c r="L52" s="62">
        <v>740</v>
      </c>
      <c r="M52" s="62">
        <v>763</v>
      </c>
      <c r="N52" s="62">
        <v>790</v>
      </c>
      <c r="O52" s="63">
        <v>807</v>
      </c>
      <c r="P52" s="46"/>
      <c r="Q52" s="46"/>
      <c r="R52" s="46"/>
      <c r="S52" s="46"/>
      <c r="T52" s="46"/>
      <c r="U52" s="46"/>
    </row>
    <row r="53" spans="1:21" ht="30.75" customHeight="1" thickBot="1" x14ac:dyDescent="0.2">
      <c r="A53" s="46"/>
      <c r="B53" s="1145" t="s">
        <v>19</v>
      </c>
      <c r="C53" s="1146"/>
      <c r="D53" s="65"/>
      <c r="E53" s="1147" t="s">
        <v>20</v>
      </c>
      <c r="F53" s="1147"/>
      <c r="G53" s="1147"/>
      <c r="H53" s="1147"/>
      <c r="I53" s="1147"/>
      <c r="J53" s="1148"/>
      <c r="K53" s="66">
        <v>56</v>
      </c>
      <c r="L53" s="67">
        <v>93</v>
      </c>
      <c r="M53" s="67">
        <v>87</v>
      </c>
      <c r="N53" s="67">
        <v>270</v>
      </c>
      <c r="O53" s="68">
        <v>203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549</v>
      </c>
      <c r="L57" s="79" t="s">
        <v>550</v>
      </c>
      <c r="M57" s="79" t="s">
        <v>551</v>
      </c>
      <c r="N57" s="79" t="s">
        <v>552</v>
      </c>
      <c r="O57" s="80" t="s">
        <v>553</v>
      </c>
      <c r="P57" s="46"/>
      <c r="Q57" s="46"/>
      <c r="R57" s="46"/>
      <c r="S57" s="46"/>
      <c r="T57" s="46"/>
      <c r="U57" s="46"/>
    </row>
    <row r="58" spans="1:21" ht="31.5" customHeight="1" x14ac:dyDescent="0.15">
      <c r="B58" s="1149" t="s">
        <v>24</v>
      </c>
      <c r="C58" s="1150"/>
      <c r="D58" s="1155" t="s">
        <v>25</v>
      </c>
      <c r="E58" s="1156"/>
      <c r="F58" s="1156"/>
      <c r="G58" s="1156"/>
      <c r="H58" s="1156"/>
      <c r="I58" s="1156"/>
      <c r="J58" s="1157"/>
      <c r="K58" s="81"/>
      <c r="L58" s="82"/>
      <c r="M58" s="82"/>
      <c r="N58" s="82"/>
      <c r="O58" s="83"/>
    </row>
    <row r="59" spans="1:21" ht="31.5" customHeight="1" x14ac:dyDescent="0.15">
      <c r="B59" s="1151"/>
      <c r="C59" s="1152"/>
      <c r="D59" s="1158" t="s">
        <v>26</v>
      </c>
      <c r="E59" s="1159"/>
      <c r="F59" s="1159"/>
      <c r="G59" s="1159"/>
      <c r="H59" s="1159"/>
      <c r="I59" s="1159"/>
      <c r="J59" s="1160"/>
      <c r="K59" s="84"/>
      <c r="L59" s="85"/>
      <c r="M59" s="85"/>
      <c r="N59" s="85"/>
      <c r="O59" s="86"/>
    </row>
    <row r="60" spans="1:21" ht="31.5" customHeight="1" thickBot="1" x14ac:dyDescent="0.2">
      <c r="B60" s="1153"/>
      <c r="C60" s="1154"/>
      <c r="D60" s="1161" t="s">
        <v>27</v>
      </c>
      <c r="E60" s="1162"/>
      <c r="F60" s="1162"/>
      <c r="G60" s="1162"/>
      <c r="H60" s="1162"/>
      <c r="I60" s="1162"/>
      <c r="J60" s="1163"/>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015CTJMrYBHcIlJ7CDqR7R5ZIIFZYBzxN3F/iG3JTNFqb2o2JwT76ei1GbwihLvBEYCWcvrYCOCk/3RGE632Iw==" saltValue="PT0moud6xyXlKsZeXgeca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s="94" customFormat="1" ht="15" customHeight="1" x14ac:dyDescent="0.15"/>
    <row r="18" s="94" customFormat="1" ht="15" customHeight="1" x14ac:dyDescent="0.15"/>
    <row r="19" s="94" customFormat="1" ht="15" customHeight="1" x14ac:dyDescent="0.15"/>
    <row r="20" s="94" customFormat="1" ht="15" customHeight="1" x14ac:dyDescent="0.15"/>
    <row r="21" s="94" customFormat="1" ht="15" customHeight="1" x14ac:dyDescent="0.15"/>
    <row r="22" s="94" customFormat="1" ht="15" customHeight="1" x14ac:dyDescent="0.15"/>
    <row r="23" s="94" customFormat="1" ht="15" customHeight="1" x14ac:dyDescent="0.15"/>
    <row r="24" s="94" customFormat="1" ht="15" customHeight="1" x14ac:dyDescent="0.15"/>
    <row r="25" s="94" customFormat="1" ht="15" customHeight="1" x14ac:dyDescent="0.15"/>
    <row r="26" s="94" customFormat="1" ht="15" customHeight="1" x14ac:dyDescent="0.15"/>
    <row r="27" s="94" customFormat="1" ht="15" customHeight="1" x14ac:dyDescent="0.15"/>
    <row r="28" s="94" customFormat="1" ht="15" customHeight="1" x14ac:dyDescent="0.15"/>
    <row r="29" s="94" customFormat="1" ht="15" customHeight="1" x14ac:dyDescent="0.15"/>
    <row r="30" s="94" customFormat="1" ht="15" customHeight="1" x14ac:dyDescent="0.15"/>
    <row r="31" s="94" customFormat="1" ht="15" customHeight="1" x14ac:dyDescent="0.15"/>
    <row r="32" s="94"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4" t="s">
        <v>30</v>
      </c>
      <c r="C41" s="1185"/>
      <c r="D41" s="103"/>
      <c r="E41" s="1186" t="s">
        <v>31</v>
      </c>
      <c r="F41" s="1186"/>
      <c r="G41" s="1186"/>
      <c r="H41" s="1187"/>
      <c r="I41" s="342">
        <v>9400</v>
      </c>
      <c r="J41" s="343">
        <v>9503</v>
      </c>
      <c r="K41" s="343">
        <v>9896</v>
      </c>
      <c r="L41" s="343">
        <v>9482</v>
      </c>
      <c r="M41" s="344">
        <v>9575</v>
      </c>
    </row>
    <row r="42" spans="2:13" ht="27.75" customHeight="1" x14ac:dyDescent="0.15">
      <c r="B42" s="1174"/>
      <c r="C42" s="1175"/>
      <c r="D42" s="104"/>
      <c r="E42" s="1178" t="s">
        <v>32</v>
      </c>
      <c r="F42" s="1178"/>
      <c r="G42" s="1178"/>
      <c r="H42" s="1179"/>
      <c r="I42" s="345" t="s">
        <v>487</v>
      </c>
      <c r="J42" s="346" t="s">
        <v>487</v>
      </c>
      <c r="K42" s="346" t="s">
        <v>487</v>
      </c>
      <c r="L42" s="346" t="s">
        <v>487</v>
      </c>
      <c r="M42" s="347" t="s">
        <v>487</v>
      </c>
    </row>
    <row r="43" spans="2:13" ht="27.75" customHeight="1" x14ac:dyDescent="0.15">
      <c r="B43" s="1174"/>
      <c r="C43" s="1175"/>
      <c r="D43" s="104"/>
      <c r="E43" s="1178" t="s">
        <v>33</v>
      </c>
      <c r="F43" s="1178"/>
      <c r="G43" s="1178"/>
      <c r="H43" s="1179"/>
      <c r="I43" s="345">
        <v>3047</v>
      </c>
      <c r="J43" s="346">
        <v>3461</v>
      </c>
      <c r="K43" s="346">
        <v>3042</v>
      </c>
      <c r="L43" s="346">
        <v>3009</v>
      </c>
      <c r="M43" s="347">
        <v>2794</v>
      </c>
    </row>
    <row r="44" spans="2:13" ht="27.75" customHeight="1" x14ac:dyDescent="0.15">
      <c r="B44" s="1174"/>
      <c r="C44" s="1175"/>
      <c r="D44" s="104"/>
      <c r="E44" s="1178" t="s">
        <v>34</v>
      </c>
      <c r="F44" s="1178"/>
      <c r="G44" s="1178"/>
      <c r="H44" s="1179"/>
      <c r="I44" s="345">
        <v>145</v>
      </c>
      <c r="J44" s="346">
        <v>130</v>
      </c>
      <c r="K44" s="346">
        <v>152</v>
      </c>
      <c r="L44" s="346">
        <v>149</v>
      </c>
      <c r="M44" s="347">
        <v>138</v>
      </c>
    </row>
    <row r="45" spans="2:13" ht="27.75" customHeight="1" x14ac:dyDescent="0.15">
      <c r="B45" s="1174"/>
      <c r="C45" s="1175"/>
      <c r="D45" s="104"/>
      <c r="E45" s="1178" t="s">
        <v>35</v>
      </c>
      <c r="F45" s="1178"/>
      <c r="G45" s="1178"/>
      <c r="H45" s="1179"/>
      <c r="I45" s="345">
        <v>1133</v>
      </c>
      <c r="J45" s="346">
        <v>1027</v>
      </c>
      <c r="K45" s="346">
        <v>867</v>
      </c>
      <c r="L45" s="346">
        <v>796</v>
      </c>
      <c r="M45" s="347">
        <v>680</v>
      </c>
    </row>
    <row r="46" spans="2:13" ht="27.75" customHeight="1" x14ac:dyDescent="0.15">
      <c r="B46" s="1174"/>
      <c r="C46" s="1175"/>
      <c r="D46" s="105"/>
      <c r="E46" s="1178" t="s">
        <v>36</v>
      </c>
      <c r="F46" s="1178"/>
      <c r="G46" s="1178"/>
      <c r="H46" s="1179"/>
      <c r="I46" s="345" t="s">
        <v>487</v>
      </c>
      <c r="J46" s="346" t="s">
        <v>487</v>
      </c>
      <c r="K46" s="346" t="s">
        <v>487</v>
      </c>
      <c r="L46" s="346" t="s">
        <v>487</v>
      </c>
      <c r="M46" s="347" t="s">
        <v>487</v>
      </c>
    </row>
    <row r="47" spans="2:13" ht="27.75" customHeight="1" x14ac:dyDescent="0.15">
      <c r="B47" s="1174"/>
      <c r="C47" s="1175"/>
      <c r="D47" s="106"/>
      <c r="E47" s="1188" t="s">
        <v>37</v>
      </c>
      <c r="F47" s="1189"/>
      <c r="G47" s="1189"/>
      <c r="H47" s="1190"/>
      <c r="I47" s="345" t="s">
        <v>487</v>
      </c>
      <c r="J47" s="346" t="s">
        <v>487</v>
      </c>
      <c r="K47" s="346" t="s">
        <v>487</v>
      </c>
      <c r="L47" s="346" t="s">
        <v>487</v>
      </c>
      <c r="M47" s="347" t="s">
        <v>487</v>
      </c>
    </row>
    <row r="48" spans="2:13" ht="27.75" customHeight="1" x14ac:dyDescent="0.15">
      <c r="B48" s="1174"/>
      <c r="C48" s="1175"/>
      <c r="D48" s="104"/>
      <c r="E48" s="1178" t="s">
        <v>38</v>
      </c>
      <c r="F48" s="1178"/>
      <c r="G48" s="1178"/>
      <c r="H48" s="1179"/>
      <c r="I48" s="345" t="s">
        <v>487</v>
      </c>
      <c r="J48" s="346" t="s">
        <v>487</v>
      </c>
      <c r="K48" s="346" t="s">
        <v>487</v>
      </c>
      <c r="L48" s="346" t="s">
        <v>487</v>
      </c>
      <c r="M48" s="347" t="s">
        <v>487</v>
      </c>
    </row>
    <row r="49" spans="2:13" ht="27.75" customHeight="1" x14ac:dyDescent="0.15">
      <c r="B49" s="1176"/>
      <c r="C49" s="1177"/>
      <c r="D49" s="104"/>
      <c r="E49" s="1178" t="s">
        <v>39</v>
      </c>
      <c r="F49" s="1178"/>
      <c r="G49" s="1178"/>
      <c r="H49" s="1179"/>
      <c r="I49" s="345" t="s">
        <v>487</v>
      </c>
      <c r="J49" s="346" t="s">
        <v>487</v>
      </c>
      <c r="K49" s="346" t="s">
        <v>487</v>
      </c>
      <c r="L49" s="346" t="s">
        <v>487</v>
      </c>
      <c r="M49" s="347" t="s">
        <v>487</v>
      </c>
    </row>
    <row r="50" spans="2:13" ht="27.75" customHeight="1" x14ac:dyDescent="0.15">
      <c r="B50" s="1172" t="s">
        <v>40</v>
      </c>
      <c r="C50" s="1173"/>
      <c r="D50" s="107"/>
      <c r="E50" s="1178" t="s">
        <v>41</v>
      </c>
      <c r="F50" s="1178"/>
      <c r="G50" s="1178"/>
      <c r="H50" s="1179"/>
      <c r="I50" s="345">
        <v>1844</v>
      </c>
      <c r="J50" s="346">
        <v>1850</v>
      </c>
      <c r="K50" s="346">
        <v>2080</v>
      </c>
      <c r="L50" s="346">
        <v>2194</v>
      </c>
      <c r="M50" s="347">
        <v>2323</v>
      </c>
    </row>
    <row r="51" spans="2:13" ht="27.75" customHeight="1" x14ac:dyDescent="0.15">
      <c r="B51" s="1174"/>
      <c r="C51" s="1175"/>
      <c r="D51" s="104"/>
      <c r="E51" s="1178" t="s">
        <v>42</v>
      </c>
      <c r="F51" s="1178"/>
      <c r="G51" s="1178"/>
      <c r="H51" s="1179"/>
      <c r="I51" s="345">
        <v>1747</v>
      </c>
      <c r="J51" s="346">
        <v>1734</v>
      </c>
      <c r="K51" s="346">
        <v>1377</v>
      </c>
      <c r="L51" s="346">
        <v>1135</v>
      </c>
      <c r="M51" s="347">
        <v>1002</v>
      </c>
    </row>
    <row r="52" spans="2:13" ht="27.75" customHeight="1" x14ac:dyDescent="0.15">
      <c r="B52" s="1176"/>
      <c r="C52" s="1177"/>
      <c r="D52" s="104"/>
      <c r="E52" s="1178" t="s">
        <v>43</v>
      </c>
      <c r="F52" s="1178"/>
      <c r="G52" s="1178"/>
      <c r="H52" s="1179"/>
      <c r="I52" s="345">
        <v>8035</v>
      </c>
      <c r="J52" s="346">
        <v>8307</v>
      </c>
      <c r="K52" s="346">
        <v>7980</v>
      </c>
      <c r="L52" s="346">
        <v>7725</v>
      </c>
      <c r="M52" s="347">
        <v>7693</v>
      </c>
    </row>
    <row r="53" spans="2:13" ht="27.75" customHeight="1" thickBot="1" x14ac:dyDescent="0.2">
      <c r="B53" s="1180" t="s">
        <v>19</v>
      </c>
      <c r="C53" s="1181"/>
      <c r="D53" s="108"/>
      <c r="E53" s="1182" t="s">
        <v>44</v>
      </c>
      <c r="F53" s="1182"/>
      <c r="G53" s="1182"/>
      <c r="H53" s="1183"/>
      <c r="I53" s="348">
        <v>2098</v>
      </c>
      <c r="J53" s="349">
        <v>2230</v>
      </c>
      <c r="K53" s="349">
        <v>2520</v>
      </c>
      <c r="L53" s="349">
        <v>2382</v>
      </c>
      <c r="M53" s="350">
        <v>2170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D/sNExrUhEuaON6CgWLl0bn4nXr3lKAYTzp/XUokILJN+Ws7whRrJTXzpjqh4KXB5eRsWQrlJ0N4ea3bCefDbA==" saltValue="TTnBcAdcesQesIcObpuVD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9" t="s">
        <v>46</v>
      </c>
      <c r="D55" s="1199"/>
      <c r="E55" s="1200"/>
      <c r="F55" s="120">
        <v>1250</v>
      </c>
      <c r="G55" s="120">
        <v>1260</v>
      </c>
      <c r="H55" s="121">
        <v>1270</v>
      </c>
    </row>
    <row r="56" spans="2:8" ht="52.5" customHeight="1" x14ac:dyDescent="0.15">
      <c r="B56" s="122"/>
      <c r="C56" s="1201" t="s">
        <v>47</v>
      </c>
      <c r="D56" s="1201"/>
      <c r="E56" s="1202"/>
      <c r="F56" s="123">
        <v>158</v>
      </c>
      <c r="G56" s="123">
        <v>159</v>
      </c>
      <c r="H56" s="124">
        <v>185</v>
      </c>
    </row>
    <row r="57" spans="2:8" ht="53.25" customHeight="1" x14ac:dyDescent="0.15">
      <c r="B57" s="122"/>
      <c r="C57" s="1203" t="s">
        <v>48</v>
      </c>
      <c r="D57" s="1203"/>
      <c r="E57" s="1204"/>
      <c r="F57" s="125">
        <v>586</v>
      </c>
      <c r="G57" s="125">
        <v>689</v>
      </c>
      <c r="H57" s="126">
        <v>782</v>
      </c>
    </row>
    <row r="58" spans="2:8" ht="45.75" customHeight="1" x14ac:dyDescent="0.15">
      <c r="B58" s="127"/>
      <c r="C58" s="1191" t="s">
        <v>554</v>
      </c>
      <c r="D58" s="1192"/>
      <c r="E58" s="1193"/>
      <c r="F58" s="128">
        <v>287</v>
      </c>
      <c r="G58" s="128">
        <v>387</v>
      </c>
      <c r="H58" s="129">
        <v>487</v>
      </c>
    </row>
    <row r="59" spans="2:8" ht="45.75" customHeight="1" x14ac:dyDescent="0.15">
      <c r="B59" s="127"/>
      <c r="C59" s="1191" t="s">
        <v>555</v>
      </c>
      <c r="D59" s="1192"/>
      <c r="E59" s="1193"/>
      <c r="F59" s="128">
        <v>182</v>
      </c>
      <c r="G59" s="128">
        <v>182</v>
      </c>
      <c r="H59" s="129">
        <v>182</v>
      </c>
    </row>
    <row r="60" spans="2:8" ht="45.75" customHeight="1" x14ac:dyDescent="0.15">
      <c r="B60" s="127"/>
      <c r="C60" s="1191" t="s">
        <v>556</v>
      </c>
      <c r="D60" s="1192"/>
      <c r="E60" s="1193"/>
      <c r="F60" s="128">
        <v>43</v>
      </c>
      <c r="G60" s="128">
        <v>43</v>
      </c>
      <c r="H60" s="129">
        <v>43</v>
      </c>
    </row>
    <row r="61" spans="2:8" ht="45.75" customHeight="1" x14ac:dyDescent="0.15">
      <c r="B61" s="127"/>
      <c r="C61" s="1191" t="s">
        <v>557</v>
      </c>
      <c r="D61" s="1192"/>
      <c r="E61" s="1193"/>
      <c r="F61" s="128">
        <v>28</v>
      </c>
      <c r="G61" s="128">
        <v>24</v>
      </c>
      <c r="H61" s="129">
        <v>24</v>
      </c>
    </row>
    <row r="62" spans="2:8" ht="45.75" customHeight="1" thickBot="1" x14ac:dyDescent="0.2">
      <c r="B62" s="130"/>
      <c r="C62" s="1194" t="s">
        <v>558</v>
      </c>
      <c r="D62" s="1195"/>
      <c r="E62" s="1196"/>
      <c r="F62" s="131">
        <v>30</v>
      </c>
      <c r="G62" s="131">
        <v>32</v>
      </c>
      <c r="H62" s="132">
        <v>22</v>
      </c>
    </row>
    <row r="63" spans="2:8" ht="52.5" customHeight="1" thickBot="1" x14ac:dyDescent="0.2">
      <c r="B63" s="133"/>
      <c r="C63" s="1197" t="s">
        <v>49</v>
      </c>
      <c r="D63" s="1197"/>
      <c r="E63" s="1198"/>
      <c r="F63" s="134">
        <v>1994</v>
      </c>
      <c r="G63" s="134">
        <v>2108</v>
      </c>
      <c r="H63" s="135">
        <v>2237</v>
      </c>
    </row>
    <row r="64" spans="2:8" x14ac:dyDescent="0.15"/>
  </sheetData>
  <sheetProtection algorithmName="SHA-512" hashValue="80Aro9tcemaq/ehdNueKQipqPyXlH1KXRgZyBz1CZ039BdPRSj2dXutnjx7a1xYmo0QybysAugJ61gV2NAWNTA==" saltValue="ukmJIia5wWJAp55Xx9NK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41030</v>
      </c>
      <c r="E3" s="154"/>
      <c r="F3" s="155">
        <v>51264</v>
      </c>
      <c r="G3" s="156"/>
      <c r="H3" s="157"/>
    </row>
    <row r="4" spans="1:8" x14ac:dyDescent="0.15">
      <c r="A4" s="158"/>
      <c r="B4" s="159"/>
      <c r="C4" s="160"/>
      <c r="D4" s="161">
        <v>19154</v>
      </c>
      <c r="E4" s="162"/>
      <c r="F4" s="163">
        <v>26040</v>
      </c>
      <c r="G4" s="164"/>
      <c r="H4" s="165"/>
    </row>
    <row r="5" spans="1:8" x14ac:dyDescent="0.15">
      <c r="A5" s="146" t="s">
        <v>520</v>
      </c>
      <c r="B5" s="151"/>
      <c r="C5" s="152"/>
      <c r="D5" s="153">
        <v>41930</v>
      </c>
      <c r="E5" s="154"/>
      <c r="F5" s="155">
        <v>52068</v>
      </c>
      <c r="G5" s="156"/>
      <c r="H5" s="157"/>
    </row>
    <row r="6" spans="1:8" x14ac:dyDescent="0.15">
      <c r="A6" s="158"/>
      <c r="B6" s="159"/>
      <c r="C6" s="160"/>
      <c r="D6" s="161">
        <v>20030</v>
      </c>
      <c r="E6" s="162"/>
      <c r="F6" s="163">
        <v>26936</v>
      </c>
      <c r="G6" s="164"/>
      <c r="H6" s="165"/>
    </row>
    <row r="7" spans="1:8" x14ac:dyDescent="0.15">
      <c r="A7" s="146" t="s">
        <v>521</v>
      </c>
      <c r="B7" s="151"/>
      <c r="C7" s="152"/>
      <c r="D7" s="153">
        <v>56205</v>
      </c>
      <c r="E7" s="154"/>
      <c r="F7" s="155">
        <v>47161</v>
      </c>
      <c r="G7" s="156"/>
      <c r="H7" s="157"/>
    </row>
    <row r="8" spans="1:8" x14ac:dyDescent="0.15">
      <c r="A8" s="158"/>
      <c r="B8" s="159"/>
      <c r="C8" s="160"/>
      <c r="D8" s="161">
        <v>38871</v>
      </c>
      <c r="E8" s="162"/>
      <c r="F8" s="163">
        <v>24595</v>
      </c>
      <c r="G8" s="164"/>
      <c r="H8" s="165"/>
    </row>
    <row r="9" spans="1:8" x14ac:dyDescent="0.15">
      <c r="A9" s="146" t="s">
        <v>522</v>
      </c>
      <c r="B9" s="151"/>
      <c r="C9" s="152"/>
      <c r="D9" s="153">
        <v>32635</v>
      </c>
      <c r="E9" s="154"/>
      <c r="F9" s="155">
        <v>43423</v>
      </c>
      <c r="G9" s="156"/>
      <c r="H9" s="157"/>
    </row>
    <row r="10" spans="1:8" x14ac:dyDescent="0.15">
      <c r="A10" s="158"/>
      <c r="B10" s="159"/>
      <c r="C10" s="160"/>
      <c r="D10" s="161">
        <v>18293</v>
      </c>
      <c r="E10" s="162"/>
      <c r="F10" s="163">
        <v>22207</v>
      </c>
      <c r="G10" s="164"/>
      <c r="H10" s="165"/>
    </row>
    <row r="11" spans="1:8" x14ac:dyDescent="0.15">
      <c r="A11" s="146" t="s">
        <v>523</v>
      </c>
      <c r="B11" s="151"/>
      <c r="C11" s="152"/>
      <c r="D11" s="153">
        <v>54691</v>
      </c>
      <c r="E11" s="154"/>
      <c r="F11" s="155">
        <v>45265</v>
      </c>
      <c r="G11" s="156"/>
      <c r="H11" s="157"/>
    </row>
    <row r="12" spans="1:8" x14ac:dyDescent="0.15">
      <c r="A12" s="158"/>
      <c r="B12" s="159"/>
      <c r="C12" s="166"/>
      <c r="D12" s="161">
        <v>11800</v>
      </c>
      <c r="E12" s="162"/>
      <c r="F12" s="163">
        <v>22600</v>
      </c>
      <c r="G12" s="164"/>
      <c r="H12" s="165"/>
    </row>
    <row r="13" spans="1:8" x14ac:dyDescent="0.15">
      <c r="A13" s="146"/>
      <c r="B13" s="151"/>
      <c r="C13" s="152"/>
      <c r="D13" s="153">
        <v>45298</v>
      </c>
      <c r="E13" s="154"/>
      <c r="F13" s="155">
        <v>47836</v>
      </c>
      <c r="G13" s="167"/>
      <c r="H13" s="157"/>
    </row>
    <row r="14" spans="1:8" x14ac:dyDescent="0.15">
      <c r="A14" s="158"/>
      <c r="B14" s="159"/>
      <c r="C14" s="160"/>
      <c r="D14" s="161">
        <v>21630</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8.0399999999999991</v>
      </c>
      <c r="C19" s="168">
        <f>ROUND(VALUE(SUBSTITUTE(実質収支比率等に係る経年分析!G$48,"▲","-")),2)</f>
        <v>11.41</v>
      </c>
      <c r="D19" s="168">
        <f>ROUND(VALUE(SUBSTITUTE(実質収支比率等に係る経年分析!H$48,"▲","-")),2)</f>
        <v>14.79</v>
      </c>
      <c r="E19" s="168">
        <f>ROUND(VALUE(SUBSTITUTE(実質収支比率等に係る経年分析!I$48,"▲","-")),2)</f>
        <v>12.51</v>
      </c>
      <c r="F19" s="168">
        <f>ROUND(VALUE(SUBSTITUTE(実質収支比率等に係る経年分析!J$48,"▲","-")),2)</f>
        <v>6.6</v>
      </c>
    </row>
    <row r="20" spans="1:11" x14ac:dyDescent="0.15">
      <c r="A20" s="168" t="s">
        <v>53</v>
      </c>
      <c r="B20" s="168">
        <f>ROUND(VALUE(SUBSTITUTE(実質収支比率等に係る経年分析!F$47,"▲","-")),2)</f>
        <v>24.55</v>
      </c>
      <c r="C20" s="168">
        <f>ROUND(VALUE(SUBSTITUTE(実質収支比率等に係る経年分析!G$47,"▲","-")),2)</f>
        <v>23.87</v>
      </c>
      <c r="D20" s="168">
        <f>ROUND(VALUE(SUBSTITUTE(実質収支比率等に係る経年分析!H$47,"▲","-")),2)</f>
        <v>23.05</v>
      </c>
      <c r="E20" s="168">
        <f>ROUND(VALUE(SUBSTITUTE(実質収支比率等に係る経年分析!I$47,"▲","-")),2)</f>
        <v>23.64</v>
      </c>
      <c r="F20" s="168">
        <f>ROUND(VALUE(SUBSTITUTE(実質収支比率等に係る経年分析!J$47,"▲","-")),2)</f>
        <v>23.47</v>
      </c>
    </row>
    <row r="21" spans="1:11" x14ac:dyDescent="0.15">
      <c r="A21" s="168" t="s">
        <v>54</v>
      </c>
      <c r="B21" s="168">
        <f>IF(ISNUMBER(VALUE(SUBSTITUTE(実質収支比率等に係る経年分析!F$49,"▲","-"))),ROUND(VALUE(SUBSTITUTE(実質収支比率等に係る経年分析!F$49,"▲","-")),2),NA())</f>
        <v>-2.2200000000000002</v>
      </c>
      <c r="C21" s="168">
        <f>IF(ISNUMBER(VALUE(SUBSTITUTE(実質収支比率等に係る経年分析!G$49,"▲","-"))),ROUND(VALUE(SUBSTITUTE(実質収支比率等に係る経年分析!G$49,"▲","-")),2),NA())</f>
        <v>3.63</v>
      </c>
      <c r="D21" s="168">
        <f>IF(ISNUMBER(VALUE(SUBSTITUTE(実質収支比率等に係る経年分析!H$49,"▲","-"))),ROUND(VALUE(SUBSTITUTE(実質収支比率等に係る経年分析!H$49,"▲","-")),2),NA())</f>
        <v>4.91</v>
      </c>
      <c r="E21" s="168">
        <f>IF(ISNUMBER(VALUE(SUBSTITUTE(実質収支比率等に係る経年分析!I$49,"▲","-"))),ROUND(VALUE(SUBSTITUTE(実質収支比率等に係る経年分析!I$49,"▲","-")),2),NA())</f>
        <v>-2.36</v>
      </c>
      <c r="F21" s="168">
        <f>IF(ISNUMBER(VALUE(SUBSTITUTE(実質収支比率等に係る経年分析!J$49,"▲","-"))),ROUND(VALUE(SUBSTITUTE(実質収支比率等に係る経年分析!J$49,"▲","-")),2),NA())</f>
        <v>-5.54</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し尿浄化槽管理特別会計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1.1599999999999999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1.02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0.87</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0.75</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0.8</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1.1299999999999999</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1.74</v>
      </c>
    </row>
    <row r="33" spans="1:16" x14ac:dyDescent="0.15">
      <c r="A33" s="169" t="str">
        <f>IF(連結実質赤字比率に係る赤字・黒字の構成分析!C$37="",NA(),連結実質赤字比率に係る赤字・黒字の構成分析!C$37)</f>
        <v>下水道事業会計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0.94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1.68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2.48</v>
      </c>
    </row>
    <row r="34" spans="1:16" x14ac:dyDescent="0.15">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10.75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8.2100000000000009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7.8</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7.79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6.04</v>
      </c>
    </row>
    <row r="35" spans="1:16" x14ac:dyDescent="0.15">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12.53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18.420000000000002</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16.100000000000001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9.89</v>
      </c>
    </row>
    <row r="36" spans="1:16" x14ac:dyDescent="0.15">
      <c r="A36" s="169" t="str">
        <f>IF(連結実質赤字比率に係る赤字・黒字の構成分析!C$34="",NA(),連結実質赤字比率に係る赤字・黒字の構成分析!C$34)</f>
        <v>住宅新築資金等貸付事業特別会計</v>
      </c>
      <c r="B36" s="169">
        <f>IF(ROUND(VALUE(SUBSTITUTE(連結実質赤字比率に係る赤字・黒字の構成分析!F$34,"▲", "-")), 2) &lt; 0, ABS(ROUND(VALUE(SUBSTITUTE(連結実質赤字比率に係る赤字・黒字の構成分析!F$34,"▲", "-")), 2)), NA())</f>
        <v>4.5</v>
      </c>
      <c r="C36" s="169" t="e">
        <f>IF(ROUND(VALUE(SUBSTITUTE(連結実質赤字比率に係る赤字・黒字の構成分析!F$34,"▲", "-")), 2) &gt;= 0, ABS(ROUND(VALUE(SUBSTITUTE(連結実質赤字比率に係る赤字・黒字の構成分析!F$34,"▲", "-")), 2)), NA())</f>
        <v>#N/A</v>
      </c>
      <c r="D36" s="169">
        <f>IF(ROUND(VALUE(SUBSTITUTE(連結実質赤字比率に係る赤字・黒字の構成分析!G$34,"▲", "-")), 2) &lt; 0, ABS(ROUND(VALUE(SUBSTITUTE(連結実質赤字比率に係る赤字・黒字の構成分析!G$34,"▲", "-")), 2)), NA())</f>
        <v>4.0999999999999996</v>
      </c>
      <c r="E36" s="169" t="e">
        <f>IF(ROUND(VALUE(SUBSTITUTE(連結実質赤字比率に係る赤字・黒字の構成分析!G$34,"▲", "-")), 2) &gt;= 0, ABS(ROUND(VALUE(SUBSTITUTE(連結実質赤字比率に係る赤字・黒字の構成分析!G$34,"▲", "-")), 2)), NA())</f>
        <v>#N/A</v>
      </c>
      <c r="F36" s="169">
        <f>IF(ROUND(VALUE(SUBSTITUTE(連結実質赤字比率に係る赤字・黒字の構成分析!H$34,"▲", "-")), 2) &lt; 0, ABS(ROUND(VALUE(SUBSTITUTE(連結実質赤字比率に係る赤字・黒字の構成分析!H$34,"▲", "-")), 2)), NA())</f>
        <v>3.64</v>
      </c>
      <c r="G36" s="169" t="e">
        <f>IF(ROUND(VALUE(SUBSTITUTE(連結実質赤字比率に係る赤字・黒字の構成分析!H$34,"▲", "-")), 2) &gt;= 0, ABS(ROUND(VALUE(SUBSTITUTE(連結実質赤字比率に係る赤字・黒字の構成分析!H$34,"▲", "-")), 2)), NA())</f>
        <v>#N/A</v>
      </c>
      <c r="H36" s="169">
        <f>IF(ROUND(VALUE(SUBSTITUTE(連結実質赤字比率に係る赤字・黒字の構成分析!I$34,"▲", "-")), 2) &lt; 0, ABS(ROUND(VALUE(SUBSTITUTE(連結実質赤字比率に係る赤字・黒字の構成分析!I$34,"▲", "-")), 2)), NA())</f>
        <v>3.59</v>
      </c>
      <c r="I36" s="169" t="e">
        <f>IF(ROUND(VALUE(SUBSTITUTE(連結実質赤字比率に係る赤字・黒字の構成分析!I$34,"▲", "-")), 2) &gt;= 0, ABS(ROUND(VALUE(SUBSTITUTE(連結実質赤字比率に係る赤字・黒字の構成分析!I$34,"▲", "-")), 2)), NA())</f>
        <v>#N/A</v>
      </c>
      <c r="J36" s="169">
        <f>IF(ROUND(VALUE(SUBSTITUTE(連結実質赤字比率に係る赤字・黒字の構成分析!J$34,"▲", "-")), 2) &lt; 0, ABS(ROUND(VALUE(SUBSTITUTE(連結実質赤字比率に係る赤字・黒字の構成分析!J$34,"▲", "-")), 2)), NA())</f>
        <v>3.29</v>
      </c>
      <c r="K36" s="169" t="e">
        <f>IF(ROUND(VALUE(SUBSTITUTE(連結実質赤字比率に係る赤字・黒字の構成分析!J$34,"▲", "-")), 2) &gt;= 0, ABS(ROUND(VALUE(SUBSTITUTE(連結実質赤字比率に係る赤字・黒字の構成分析!J$34,"▲", "-")), 2)), NA())</f>
        <v>#N/A</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753</v>
      </c>
      <c r="E42" s="170"/>
      <c r="F42" s="170"/>
      <c r="G42" s="170">
        <f>'実質公債費比率（分子）の構造'!L$52</f>
        <v>740</v>
      </c>
      <c r="H42" s="170"/>
      <c r="I42" s="170"/>
      <c r="J42" s="170">
        <f>'実質公債費比率（分子）の構造'!M$52</f>
        <v>763</v>
      </c>
      <c r="K42" s="170"/>
      <c r="L42" s="170"/>
      <c r="M42" s="170">
        <f>'実質公債費比率（分子）の構造'!N$52</f>
        <v>790</v>
      </c>
      <c r="N42" s="170"/>
      <c r="O42" s="170"/>
      <c r="P42" s="170">
        <f>'実質公債費比率（分子）の構造'!O$52</f>
        <v>807</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0</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13</v>
      </c>
      <c r="C45" s="170"/>
      <c r="D45" s="170"/>
      <c r="E45" s="170">
        <f>'実質公債費比率（分子）の構造'!L$49</f>
        <v>14</v>
      </c>
      <c r="F45" s="170"/>
      <c r="G45" s="170"/>
      <c r="H45" s="170">
        <f>'実質公債費比率（分子）の構造'!M$49</f>
        <v>19</v>
      </c>
      <c r="I45" s="170"/>
      <c r="J45" s="170"/>
      <c r="K45" s="170">
        <f>'実質公債費比率（分子）の構造'!N$49</f>
        <v>19</v>
      </c>
      <c r="L45" s="170"/>
      <c r="M45" s="170"/>
      <c r="N45" s="170">
        <f>'実質公債費比率（分子）の構造'!O$49</f>
        <v>22</v>
      </c>
      <c r="O45" s="170"/>
      <c r="P45" s="170"/>
    </row>
    <row r="46" spans="1:16" x14ac:dyDescent="0.15">
      <c r="A46" s="170" t="s">
        <v>64</v>
      </c>
      <c r="B46" s="170">
        <f>'実質公債費比率（分子）の構造'!K$48</f>
        <v>258</v>
      </c>
      <c r="C46" s="170"/>
      <c r="D46" s="170"/>
      <c r="E46" s="170">
        <f>'実質公債費比率（分子）の構造'!L$48</f>
        <v>260</v>
      </c>
      <c r="F46" s="170"/>
      <c r="G46" s="170"/>
      <c r="H46" s="170">
        <f>'実質公債費比率（分子）の構造'!M$48</f>
        <v>210</v>
      </c>
      <c r="I46" s="170"/>
      <c r="J46" s="170"/>
      <c r="K46" s="170">
        <f>'実質公債費比率（分子）の構造'!N$48</f>
        <v>280</v>
      </c>
      <c r="L46" s="170"/>
      <c r="M46" s="170"/>
      <c r="N46" s="170">
        <f>'実質公債費比率（分子）の構造'!O$48</f>
        <v>225</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538</v>
      </c>
      <c r="C49" s="170"/>
      <c r="D49" s="170"/>
      <c r="E49" s="170">
        <f>'実質公債費比率（分子）の構造'!L$45</f>
        <v>559</v>
      </c>
      <c r="F49" s="170"/>
      <c r="G49" s="170"/>
      <c r="H49" s="170">
        <f>'実質公債費比率（分子）の構造'!M$45</f>
        <v>621</v>
      </c>
      <c r="I49" s="170"/>
      <c r="J49" s="170"/>
      <c r="K49" s="170">
        <f>'実質公債費比率（分子）の構造'!N$45</f>
        <v>761</v>
      </c>
      <c r="L49" s="170"/>
      <c r="M49" s="170"/>
      <c r="N49" s="170">
        <f>'実質公債費比率（分子）の構造'!O$45</f>
        <v>763</v>
      </c>
      <c r="O49" s="170"/>
      <c r="P49" s="170"/>
    </row>
    <row r="50" spans="1:16" x14ac:dyDescent="0.15">
      <c r="A50" s="170" t="s">
        <v>67</v>
      </c>
      <c r="B50" s="170" t="e">
        <f>NA()</f>
        <v>#N/A</v>
      </c>
      <c r="C50" s="170">
        <f>IF(ISNUMBER('実質公債費比率（分子）の構造'!K$53),'実質公債費比率（分子）の構造'!K$53,NA())</f>
        <v>56</v>
      </c>
      <c r="D50" s="170" t="e">
        <f>NA()</f>
        <v>#N/A</v>
      </c>
      <c r="E50" s="170" t="e">
        <f>NA()</f>
        <v>#N/A</v>
      </c>
      <c r="F50" s="170">
        <f>IF(ISNUMBER('実質公債費比率（分子）の構造'!L$53),'実質公債費比率（分子）の構造'!L$53,NA())</f>
        <v>93</v>
      </c>
      <c r="G50" s="170" t="e">
        <f>NA()</f>
        <v>#N/A</v>
      </c>
      <c r="H50" s="170" t="e">
        <f>NA()</f>
        <v>#N/A</v>
      </c>
      <c r="I50" s="170">
        <f>IF(ISNUMBER('実質公債費比率（分子）の構造'!M$53),'実質公債費比率（分子）の構造'!M$53,NA())</f>
        <v>87</v>
      </c>
      <c r="J50" s="170" t="e">
        <f>NA()</f>
        <v>#N/A</v>
      </c>
      <c r="K50" s="170" t="e">
        <f>NA()</f>
        <v>#N/A</v>
      </c>
      <c r="L50" s="170">
        <f>IF(ISNUMBER('実質公債費比率（分子）の構造'!N$53),'実質公債費比率（分子）の構造'!N$53,NA())</f>
        <v>270</v>
      </c>
      <c r="M50" s="170" t="e">
        <f>NA()</f>
        <v>#N/A</v>
      </c>
      <c r="N50" s="170" t="e">
        <f>NA()</f>
        <v>#N/A</v>
      </c>
      <c r="O50" s="170">
        <f>IF(ISNUMBER('実質公債費比率（分子）の構造'!O$53),'実質公債費比率（分子）の構造'!O$53,NA())</f>
        <v>203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8035</v>
      </c>
      <c r="E56" s="169"/>
      <c r="F56" s="169"/>
      <c r="G56" s="169">
        <f>'将来負担比率（分子）の構造'!J$52</f>
        <v>8307</v>
      </c>
      <c r="H56" s="169"/>
      <c r="I56" s="169"/>
      <c r="J56" s="169">
        <f>'将来負担比率（分子）の構造'!K$52</f>
        <v>7980</v>
      </c>
      <c r="K56" s="169"/>
      <c r="L56" s="169"/>
      <c r="M56" s="169">
        <f>'将来負担比率（分子）の構造'!L$52</f>
        <v>7725</v>
      </c>
      <c r="N56" s="169"/>
      <c r="O56" s="169"/>
      <c r="P56" s="169">
        <f>'将来負担比率（分子）の構造'!M$52</f>
        <v>7693</v>
      </c>
    </row>
    <row r="57" spans="1:16" x14ac:dyDescent="0.15">
      <c r="A57" s="169" t="s">
        <v>42</v>
      </c>
      <c r="B57" s="169"/>
      <c r="C57" s="169"/>
      <c r="D57" s="169">
        <f>'将来負担比率（分子）の構造'!I$51</f>
        <v>1747</v>
      </c>
      <c r="E57" s="169"/>
      <c r="F57" s="169"/>
      <c r="G57" s="169">
        <f>'将来負担比率（分子）の構造'!J$51</f>
        <v>1734</v>
      </c>
      <c r="H57" s="169"/>
      <c r="I57" s="169"/>
      <c r="J57" s="169">
        <f>'将来負担比率（分子）の構造'!K$51</f>
        <v>1377</v>
      </c>
      <c r="K57" s="169"/>
      <c r="L57" s="169"/>
      <c r="M57" s="169">
        <f>'将来負担比率（分子）の構造'!L$51</f>
        <v>1135</v>
      </c>
      <c r="N57" s="169"/>
      <c r="O57" s="169"/>
      <c r="P57" s="169">
        <f>'将来負担比率（分子）の構造'!M$51</f>
        <v>1002</v>
      </c>
    </row>
    <row r="58" spans="1:16" x14ac:dyDescent="0.15">
      <c r="A58" s="169" t="s">
        <v>41</v>
      </c>
      <c r="B58" s="169"/>
      <c r="C58" s="169"/>
      <c r="D58" s="169">
        <f>'将来負担比率（分子）の構造'!I$50</f>
        <v>1844</v>
      </c>
      <c r="E58" s="169"/>
      <c r="F58" s="169"/>
      <c r="G58" s="169">
        <f>'将来負担比率（分子）の構造'!J$50</f>
        <v>1850</v>
      </c>
      <c r="H58" s="169"/>
      <c r="I58" s="169"/>
      <c r="J58" s="169">
        <f>'将来負担比率（分子）の構造'!K$50</f>
        <v>2080</v>
      </c>
      <c r="K58" s="169"/>
      <c r="L58" s="169"/>
      <c r="M58" s="169">
        <f>'将来負担比率（分子）の構造'!L$50</f>
        <v>2194</v>
      </c>
      <c r="N58" s="169"/>
      <c r="O58" s="169"/>
      <c r="P58" s="169">
        <f>'将来負担比率（分子）の構造'!M$50</f>
        <v>2323</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1133</v>
      </c>
      <c r="C62" s="169"/>
      <c r="D62" s="169"/>
      <c r="E62" s="169">
        <f>'将来負担比率（分子）の構造'!J$45</f>
        <v>1027</v>
      </c>
      <c r="F62" s="169"/>
      <c r="G62" s="169"/>
      <c r="H62" s="169">
        <f>'将来負担比率（分子）の構造'!K$45</f>
        <v>867</v>
      </c>
      <c r="I62" s="169"/>
      <c r="J62" s="169"/>
      <c r="K62" s="169">
        <f>'将来負担比率（分子）の構造'!L$45</f>
        <v>796</v>
      </c>
      <c r="L62" s="169"/>
      <c r="M62" s="169"/>
      <c r="N62" s="169">
        <f>'将来負担比率（分子）の構造'!M$45</f>
        <v>680</v>
      </c>
      <c r="O62" s="169"/>
      <c r="P62" s="169"/>
    </row>
    <row r="63" spans="1:16" x14ac:dyDescent="0.15">
      <c r="A63" s="169" t="s">
        <v>34</v>
      </c>
      <c r="B63" s="169">
        <f>'将来負担比率（分子）の構造'!I$44</f>
        <v>145</v>
      </c>
      <c r="C63" s="169"/>
      <c r="D63" s="169"/>
      <c r="E63" s="169">
        <f>'将来負担比率（分子）の構造'!J$44</f>
        <v>130</v>
      </c>
      <c r="F63" s="169"/>
      <c r="G63" s="169"/>
      <c r="H63" s="169">
        <f>'将来負担比率（分子）の構造'!K$44</f>
        <v>152</v>
      </c>
      <c r="I63" s="169"/>
      <c r="J63" s="169"/>
      <c r="K63" s="169">
        <f>'将来負担比率（分子）の構造'!L$44</f>
        <v>149</v>
      </c>
      <c r="L63" s="169"/>
      <c r="M63" s="169"/>
      <c r="N63" s="169">
        <f>'将来負担比率（分子）の構造'!M$44</f>
        <v>138</v>
      </c>
      <c r="O63" s="169"/>
      <c r="P63" s="169"/>
    </row>
    <row r="64" spans="1:16" x14ac:dyDescent="0.15">
      <c r="A64" s="169" t="s">
        <v>33</v>
      </c>
      <c r="B64" s="169">
        <f>'将来負担比率（分子）の構造'!I$43</f>
        <v>3047</v>
      </c>
      <c r="C64" s="169"/>
      <c r="D64" s="169"/>
      <c r="E64" s="169">
        <f>'将来負担比率（分子）の構造'!J$43</f>
        <v>3461</v>
      </c>
      <c r="F64" s="169"/>
      <c r="G64" s="169"/>
      <c r="H64" s="169">
        <f>'将来負担比率（分子）の構造'!K$43</f>
        <v>3042</v>
      </c>
      <c r="I64" s="169"/>
      <c r="J64" s="169"/>
      <c r="K64" s="169">
        <f>'将来負担比率（分子）の構造'!L$43</f>
        <v>3009</v>
      </c>
      <c r="L64" s="169"/>
      <c r="M64" s="169"/>
      <c r="N64" s="169">
        <f>'将来負担比率（分子）の構造'!M$43</f>
        <v>2794</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9400</v>
      </c>
      <c r="C66" s="169"/>
      <c r="D66" s="169"/>
      <c r="E66" s="169">
        <f>'将来負担比率（分子）の構造'!J$41</f>
        <v>9503</v>
      </c>
      <c r="F66" s="169"/>
      <c r="G66" s="169"/>
      <c r="H66" s="169">
        <f>'将来負担比率（分子）の構造'!K$41</f>
        <v>9896</v>
      </c>
      <c r="I66" s="169"/>
      <c r="J66" s="169"/>
      <c r="K66" s="169">
        <f>'将来負担比率（分子）の構造'!L$41</f>
        <v>9482</v>
      </c>
      <c r="L66" s="169"/>
      <c r="M66" s="169"/>
      <c r="N66" s="169">
        <f>'将来負担比率（分子）の構造'!M$41</f>
        <v>9575</v>
      </c>
      <c r="O66" s="169"/>
      <c r="P66" s="169"/>
    </row>
    <row r="67" spans="1:16" x14ac:dyDescent="0.15">
      <c r="A67" s="169" t="s">
        <v>71</v>
      </c>
      <c r="B67" s="169" t="e">
        <f>NA()</f>
        <v>#N/A</v>
      </c>
      <c r="C67" s="169">
        <f>IF(ISNUMBER('将来負担比率（分子）の構造'!I$53), IF('将来負担比率（分子）の構造'!I$53 &lt; 0, 0, '将来負担比率（分子）の構造'!I$53), NA())</f>
        <v>2098</v>
      </c>
      <c r="D67" s="169" t="e">
        <f>NA()</f>
        <v>#N/A</v>
      </c>
      <c r="E67" s="169" t="e">
        <f>NA()</f>
        <v>#N/A</v>
      </c>
      <c r="F67" s="169">
        <f>IF(ISNUMBER('将来負担比率（分子）の構造'!J$53), IF('将来負担比率（分子）の構造'!J$53 &lt; 0, 0, '将来負担比率（分子）の構造'!J$53), NA())</f>
        <v>2230</v>
      </c>
      <c r="G67" s="169" t="e">
        <f>NA()</f>
        <v>#N/A</v>
      </c>
      <c r="H67" s="169" t="e">
        <f>NA()</f>
        <v>#N/A</v>
      </c>
      <c r="I67" s="169">
        <f>IF(ISNUMBER('将来負担比率（分子）の構造'!K$53), IF('将来負担比率（分子）の構造'!K$53 &lt; 0, 0, '将来負担比率（分子）の構造'!K$53), NA())</f>
        <v>2520</v>
      </c>
      <c r="J67" s="169" t="e">
        <f>NA()</f>
        <v>#N/A</v>
      </c>
      <c r="K67" s="169" t="e">
        <f>NA()</f>
        <v>#N/A</v>
      </c>
      <c r="L67" s="169">
        <f>IF(ISNUMBER('将来負担比率（分子）の構造'!L$53), IF('将来負担比率（分子）の構造'!L$53 &lt; 0, 0, '将来負担比率（分子）の構造'!L$53), NA())</f>
        <v>2382</v>
      </c>
      <c r="M67" s="169" t="e">
        <f>NA()</f>
        <v>#N/A</v>
      </c>
      <c r="N67" s="169" t="e">
        <f>NA()</f>
        <v>#N/A</v>
      </c>
      <c r="O67" s="169">
        <f>IF(ISNUMBER('将来負担比率（分子）の構造'!M$53), IF('将来負担比率（分子）の構造'!M$53 &lt; 0, 0, '将来負担比率（分子）の構造'!M$53), NA())</f>
        <v>2170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1250</v>
      </c>
      <c r="C72" s="173">
        <f>基金残高に係る経年分析!G55</f>
        <v>1260</v>
      </c>
      <c r="D72" s="173">
        <f>基金残高に係る経年分析!H55</f>
        <v>1270</v>
      </c>
    </row>
    <row r="73" spans="1:16" x14ac:dyDescent="0.15">
      <c r="A73" s="172" t="s">
        <v>74</v>
      </c>
      <c r="B73" s="173">
        <f>基金残高に係る経年分析!F56</f>
        <v>158</v>
      </c>
      <c r="C73" s="173">
        <f>基金残高に係る経年分析!G56</f>
        <v>159</v>
      </c>
      <c r="D73" s="173">
        <f>基金残高に係る経年分析!H56</f>
        <v>185</v>
      </c>
    </row>
    <row r="74" spans="1:16" x14ac:dyDescent="0.15">
      <c r="A74" s="172" t="s">
        <v>75</v>
      </c>
      <c r="B74" s="173">
        <f>基金残高に係る経年分析!F57</f>
        <v>586</v>
      </c>
      <c r="C74" s="173">
        <f>基金残高に係る経年分析!G57</f>
        <v>689</v>
      </c>
      <c r="D74" s="173">
        <f>基金残高に係る経年分析!H57</f>
        <v>782</v>
      </c>
    </row>
  </sheetData>
  <sheetProtection algorithmName="SHA-512" hashValue="pJIe45DGlVuMeFIWMxi9amhxkC/rzc7G482cBxLcgqrfph8gn2Jf0iXWR3fQbbnGGvNb1HLzl0zYkc9nyuMSSg==" saltValue="P0BtpA8Q0WYAs+8UQm4Mh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小林 優也</cp:lastModifiedBy>
  <cp:lastPrinted>2025-03-27T08:01:52Z</cp:lastPrinted>
  <dcterms:created xsi:type="dcterms:W3CDTF">2025-02-19T03:46:38Z</dcterms:created>
  <dcterms:modified xsi:type="dcterms:W3CDTF">2025-03-28T00:59:03Z</dcterms:modified>
  <cp:category/>
</cp:coreProperties>
</file>